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-Martha\Desktop\CP MARTHA\"/>
    </mc:Choice>
  </mc:AlternateContent>
  <bookViews>
    <workbookView xWindow="0" yWindow="0" windowWidth="24000" windowHeight="9735" activeTab="2"/>
  </bookViews>
  <sheets>
    <sheet name="IP - 04 PARTICIP. FEDERALES" sheetId="196" r:id="rId1"/>
    <sheet name="IP-4 FAEISM" sheetId="198" r:id="rId2"/>
    <sheet name="IP - 04 OTROS INGRESOS " sheetId="187" r:id="rId3"/>
    <sheet name="IP-04 PRODDER" sheetId="200" r:id="rId4"/>
    <sheet name="IP-4 FAISM" sheetId="189" r:id="rId5"/>
    <sheet name="IP - 04 FORTASEG" sheetId="191" r:id="rId6"/>
    <sheet name="IP - 04 SEGURIDAD PUB" sheetId="190" r:id="rId7"/>
    <sheet name="Hoja1" sheetId="195" r:id="rId8"/>
  </sheets>
  <definedNames>
    <definedName name="_xlnm.Print_Area" localSheetId="5">'IP - 04 FORTASEG'!$A$1:$M$48</definedName>
    <definedName name="_xlnm.Print_Area" localSheetId="2">'IP - 04 OTROS INGRESOS '!$A$1:$M$118</definedName>
    <definedName name="_xlnm.Print_Area" localSheetId="0">'IP - 04 PARTICIP. FEDERALES'!$A$1:$O$305</definedName>
    <definedName name="_xlnm.Print_Area" localSheetId="6">'IP - 04 SEGURIDAD PUB'!$A$1:$N$84</definedName>
    <definedName name="_xlnm.Print_Area" localSheetId="3">'IP-04 PRODDER'!$A$1:$M$48</definedName>
    <definedName name="_xlnm.Print_Area" localSheetId="1">'IP-4 FAEISM'!$A$1:$M$86</definedName>
    <definedName name="_xlnm.Print_Area" localSheetId="4">'IP-4 FAISM'!$A$1:$M$84</definedName>
    <definedName name="_xlnm.Print_Titles" localSheetId="5">'IP - 04 FORTASEG'!$1:$8</definedName>
    <definedName name="_xlnm.Print_Titles" localSheetId="2">'IP - 04 OTROS INGRESOS '!$1:$8</definedName>
    <definedName name="_xlnm.Print_Titles" localSheetId="0">'IP - 04 PARTICIP. FEDERALES'!$1:$8</definedName>
    <definedName name="_xlnm.Print_Titles" localSheetId="6">'IP - 04 SEGURIDAD PUB'!$1:$8</definedName>
    <definedName name="_xlnm.Print_Titles" localSheetId="3">'IP-04 PRODDER'!$1:$9</definedName>
    <definedName name="_xlnm.Print_Titles" localSheetId="1">'IP-4 FAEISM'!$1:$8</definedName>
    <definedName name="_xlnm.Print_Titles" localSheetId="4">'IP-4 FAISM'!$1:$9</definedName>
  </definedNames>
  <calcPr calcId="152511"/>
</workbook>
</file>

<file path=xl/calcChain.xml><?xml version="1.0" encoding="utf-8"?>
<calcChain xmlns="http://schemas.openxmlformats.org/spreadsheetml/2006/main">
  <c r="J194" i="196" l="1"/>
  <c r="B194" i="196"/>
  <c r="B168" i="196"/>
  <c r="B218" i="196"/>
  <c r="B242" i="196"/>
  <c r="B267" i="196"/>
  <c r="J264" i="196"/>
  <c r="H267" i="196"/>
  <c r="J267" i="196"/>
  <c r="B14" i="187"/>
  <c r="B96" i="187" s="1"/>
  <c r="H14" i="187"/>
  <c r="H96" i="187"/>
  <c r="B290" i="196" l="1"/>
  <c r="H66" i="187" l="1"/>
  <c r="H74" i="187"/>
  <c r="H83" i="187"/>
  <c r="H94" i="187"/>
  <c r="G194" i="196"/>
  <c r="B71" i="196"/>
  <c r="G96" i="187" l="1"/>
  <c r="C74" i="187"/>
  <c r="D74" i="187"/>
  <c r="E74" i="187"/>
  <c r="F74" i="187"/>
  <c r="B74" i="187"/>
  <c r="B94" i="187"/>
  <c r="C83" i="187"/>
  <c r="D83" i="187"/>
  <c r="E83" i="187"/>
  <c r="F83" i="187"/>
  <c r="B83" i="187"/>
  <c r="H190" i="196"/>
  <c r="H153" i="196"/>
  <c r="H67" i="190" l="1"/>
  <c r="E67" i="190"/>
  <c r="D67" i="190"/>
  <c r="C67" i="190"/>
  <c r="B67" i="190"/>
  <c r="F65" i="190"/>
  <c r="F67" i="190" s="1"/>
  <c r="H62" i="190"/>
  <c r="E62" i="190"/>
  <c r="D62" i="190"/>
  <c r="C62" i="190"/>
  <c r="B62" i="190"/>
  <c r="F60" i="190"/>
  <c r="F62" i="190" s="1"/>
  <c r="H57" i="190"/>
  <c r="E57" i="190"/>
  <c r="D57" i="190"/>
  <c r="C57" i="190"/>
  <c r="B57" i="190"/>
  <c r="F55" i="190"/>
  <c r="F57" i="190" s="1"/>
  <c r="H52" i="190"/>
  <c r="E52" i="190"/>
  <c r="D52" i="190"/>
  <c r="C52" i="190"/>
  <c r="B52" i="190"/>
  <c r="F50" i="190"/>
  <c r="F52" i="190" s="1"/>
  <c r="H47" i="190"/>
  <c r="E47" i="190"/>
  <c r="D47" i="190"/>
  <c r="C47" i="190"/>
  <c r="B47" i="190"/>
  <c r="F45" i="190"/>
  <c r="F47" i="190" s="1"/>
  <c r="H42" i="190"/>
  <c r="E42" i="190"/>
  <c r="D42" i="190"/>
  <c r="C42" i="190"/>
  <c r="B42" i="190"/>
  <c r="F40" i="190"/>
  <c r="F42" i="190" s="1"/>
  <c r="H21" i="191"/>
  <c r="B21" i="191"/>
  <c r="H18" i="191"/>
  <c r="E18" i="191"/>
  <c r="D18" i="191"/>
  <c r="C18" i="191"/>
  <c r="B18" i="191"/>
  <c r="F16" i="191"/>
  <c r="F18" i="191" s="1"/>
  <c r="H51" i="189"/>
  <c r="B51" i="189"/>
  <c r="F49" i="189"/>
  <c r="H46" i="189"/>
  <c r="B46" i="189"/>
  <c r="F44" i="189"/>
  <c r="H42" i="189"/>
  <c r="B42" i="189"/>
  <c r="F40" i="189"/>
  <c r="H37" i="189"/>
  <c r="E37" i="189"/>
  <c r="D37" i="189"/>
  <c r="C37" i="189"/>
  <c r="B37" i="189"/>
  <c r="F34" i="189"/>
  <c r="F37" i="189" s="1"/>
  <c r="H17" i="200"/>
  <c r="B17" i="200"/>
  <c r="H15" i="200"/>
  <c r="F15" i="200"/>
  <c r="E15" i="200"/>
  <c r="D15" i="200"/>
  <c r="C15" i="200"/>
  <c r="B15" i="200"/>
  <c r="F14" i="200"/>
  <c r="F94" i="187"/>
  <c r="E94" i="187"/>
  <c r="D94" i="187"/>
  <c r="C94" i="187"/>
  <c r="F66" i="187"/>
  <c r="E66" i="187"/>
  <c r="D66" i="187"/>
  <c r="C66" i="187"/>
  <c r="B66" i="187"/>
  <c r="H60" i="187"/>
  <c r="F60" i="187"/>
  <c r="E60" i="187"/>
  <c r="D60" i="187"/>
  <c r="C60" i="187"/>
  <c r="B60" i="187"/>
  <c r="H54" i="187"/>
  <c r="F54" i="187"/>
  <c r="E54" i="187"/>
  <c r="D54" i="187"/>
  <c r="C54" i="187"/>
  <c r="B54" i="187"/>
  <c r="H67" i="198"/>
  <c r="H65" i="198"/>
  <c r="E65" i="198"/>
  <c r="D65" i="198"/>
  <c r="C65" i="198"/>
  <c r="B65" i="198"/>
  <c r="F64" i="198"/>
  <c r="F63" i="198"/>
  <c r="F62" i="198"/>
  <c r="F65" i="198" s="1"/>
  <c r="H59" i="198"/>
  <c r="E59" i="198"/>
  <c r="D59" i="198"/>
  <c r="C59" i="198"/>
  <c r="B59" i="198"/>
  <c r="F58" i="198"/>
  <c r="F57" i="198"/>
  <c r="F56" i="198"/>
  <c r="F59" i="198" s="1"/>
  <c r="H54" i="198"/>
  <c r="E54" i="198"/>
  <c r="D54" i="198"/>
  <c r="C54" i="198"/>
  <c r="B54" i="198"/>
  <c r="F53" i="198"/>
  <c r="F52" i="198"/>
  <c r="F51" i="198"/>
  <c r="F54" i="198" s="1"/>
  <c r="H49" i="198"/>
  <c r="E49" i="198"/>
  <c r="D49" i="198"/>
  <c r="C49" i="198"/>
  <c r="B49" i="198"/>
  <c r="F48" i="198"/>
  <c r="F47" i="198"/>
  <c r="F49" i="198" s="1"/>
  <c r="H45" i="198"/>
  <c r="E45" i="198"/>
  <c r="D45" i="198"/>
  <c r="C45" i="198"/>
  <c r="B45" i="198"/>
  <c r="F44" i="198"/>
  <c r="F43" i="198"/>
  <c r="F45" i="198" s="1"/>
  <c r="H41" i="198"/>
  <c r="E41" i="198"/>
  <c r="D41" i="198"/>
  <c r="C41" i="198"/>
  <c r="B41" i="198"/>
  <c r="B67" i="198" s="1"/>
  <c r="F40" i="198"/>
  <c r="F39" i="198"/>
  <c r="F41" i="198" s="1"/>
  <c r="J288" i="196"/>
  <c r="G288" i="196"/>
  <c r="F288" i="196"/>
  <c r="E288" i="196"/>
  <c r="D288" i="196"/>
  <c r="C288" i="196"/>
  <c r="B288" i="196"/>
  <c r="H287" i="196"/>
  <c r="H283" i="196"/>
  <c r="H282" i="196"/>
  <c r="H281" i="196"/>
  <c r="H280" i="196"/>
  <c r="H279" i="196"/>
  <c r="H278" i="196"/>
  <c r="H277" i="196"/>
  <c r="H276" i="196"/>
  <c r="H275" i="196"/>
  <c r="H274" i="196"/>
  <c r="H273" i="196"/>
  <c r="H272" i="196"/>
  <c r="H271" i="196"/>
  <c r="H270" i="196"/>
  <c r="G267" i="196"/>
  <c r="F267" i="196"/>
  <c r="E267" i="196"/>
  <c r="D267" i="196"/>
  <c r="C267" i="196"/>
  <c r="H266" i="196"/>
  <c r="H263" i="196"/>
  <c r="H262" i="196"/>
  <c r="H261" i="196"/>
  <c r="H260" i="196"/>
  <c r="H259" i="196"/>
  <c r="H258" i="196"/>
  <c r="H257" i="196"/>
  <c r="H256" i="196"/>
  <c r="H255" i="196"/>
  <c r="H254" i="196"/>
  <c r="H253" i="196"/>
  <c r="H252" i="196"/>
  <c r="H251" i="196"/>
  <c r="H250" i="196"/>
  <c r="H249" i="196"/>
  <c r="H248" i="196"/>
  <c r="H247" i="196"/>
  <c r="H246" i="196"/>
  <c r="H245" i="196"/>
  <c r="H244" i="196"/>
  <c r="H243" i="196"/>
  <c r="J242" i="196"/>
  <c r="G242" i="196"/>
  <c r="F242" i="196"/>
  <c r="E242" i="196"/>
  <c r="D242" i="196"/>
  <c r="C242" i="196"/>
  <c r="H241" i="196"/>
  <c r="H240" i="196"/>
  <c r="H239" i="196"/>
  <c r="H238" i="196"/>
  <c r="H237" i="196"/>
  <c r="H236" i="196"/>
  <c r="H235" i="196"/>
  <c r="H234" i="196"/>
  <c r="H233" i="196"/>
  <c r="H232" i="196"/>
  <c r="H231" i="196"/>
  <c r="H230" i="196"/>
  <c r="H229" i="196"/>
  <c r="H228" i="196"/>
  <c r="H227" i="196"/>
  <c r="H226" i="196"/>
  <c r="H225" i="196"/>
  <c r="H224" i="196"/>
  <c r="H223" i="196"/>
  <c r="H222" i="196"/>
  <c r="H221" i="196"/>
  <c r="H220" i="196"/>
  <c r="J218" i="196"/>
  <c r="G218" i="196"/>
  <c r="F218" i="196"/>
  <c r="E218" i="196"/>
  <c r="D218" i="196"/>
  <c r="C218" i="196"/>
  <c r="H214" i="196"/>
  <c r="H213" i="196"/>
  <c r="H212" i="196"/>
  <c r="H211" i="196"/>
  <c r="H210" i="196"/>
  <c r="H209" i="196"/>
  <c r="H208" i="196"/>
  <c r="H207" i="196"/>
  <c r="H206" i="196"/>
  <c r="H205" i="196"/>
  <c r="H204" i="196"/>
  <c r="H203" i="196"/>
  <c r="H202" i="196"/>
  <c r="H201" i="196"/>
  <c r="H200" i="196"/>
  <c r="H199" i="196"/>
  <c r="F194" i="196"/>
  <c r="E194" i="196"/>
  <c r="D194" i="196"/>
  <c r="C194" i="196"/>
  <c r="H189" i="196"/>
  <c r="H188" i="196"/>
  <c r="H187" i="196"/>
  <c r="H186" i="196"/>
  <c r="H185" i="196"/>
  <c r="H184" i="196"/>
  <c r="H183" i="196"/>
  <c r="H182" i="196"/>
  <c r="H181" i="196"/>
  <c r="H180" i="196"/>
  <c r="H179" i="196"/>
  <c r="H178" i="196"/>
  <c r="H177" i="196"/>
  <c r="H176" i="196"/>
  <c r="H175" i="196"/>
  <c r="H174" i="196"/>
  <c r="H173" i="196"/>
  <c r="H172" i="196"/>
  <c r="H171" i="196"/>
  <c r="H170" i="196"/>
  <c r="J168" i="196"/>
  <c r="G168" i="196"/>
  <c r="F168" i="196"/>
  <c r="E168" i="196"/>
  <c r="D168" i="196"/>
  <c r="C168" i="196"/>
  <c r="H167" i="196"/>
  <c r="H166" i="196"/>
  <c r="H165" i="196"/>
  <c r="H164" i="196"/>
  <c r="H163" i="196"/>
  <c r="H162" i="196"/>
  <c r="H161" i="196"/>
  <c r="H160" i="196"/>
  <c r="H159" i="196"/>
  <c r="H158" i="196"/>
  <c r="H157" i="196"/>
  <c r="H156" i="196"/>
  <c r="H155" i="196"/>
  <c r="H154" i="196"/>
  <c r="H152" i="196"/>
  <c r="H151" i="196"/>
  <c r="H150" i="196"/>
  <c r="H149" i="196"/>
  <c r="H148" i="196"/>
  <c r="H147" i="196"/>
  <c r="H144" i="196"/>
  <c r="H288" i="196" l="1"/>
  <c r="H218" i="196"/>
  <c r="H242" i="196"/>
  <c r="H168" i="196"/>
  <c r="H194" i="196"/>
  <c r="H290" i="196" s="1"/>
  <c r="H37" i="190"/>
  <c r="E37" i="190"/>
  <c r="D37" i="190"/>
  <c r="C37" i="190"/>
  <c r="B37" i="190"/>
  <c r="F35" i="190"/>
  <c r="F37" i="190" s="1"/>
  <c r="H32" i="190"/>
  <c r="E32" i="190"/>
  <c r="D32" i="190"/>
  <c r="C32" i="190"/>
  <c r="B32" i="190"/>
  <c r="F30" i="190"/>
  <c r="F32" i="190" s="1"/>
  <c r="H27" i="190"/>
  <c r="E27" i="190"/>
  <c r="D27" i="190"/>
  <c r="C27" i="190"/>
  <c r="B27" i="190"/>
  <c r="F25" i="190"/>
  <c r="F27" i="190" s="1"/>
  <c r="H22" i="190"/>
  <c r="E22" i="190"/>
  <c r="D22" i="190"/>
  <c r="C22" i="190"/>
  <c r="B22" i="190"/>
  <c r="F20" i="190"/>
  <c r="F22" i="190" s="1"/>
  <c r="B17" i="190"/>
  <c r="H13" i="191"/>
  <c r="B13" i="191"/>
  <c r="B9" i="195" l="1"/>
  <c r="H18" i="189"/>
  <c r="B18" i="189"/>
  <c r="H14" i="189"/>
  <c r="B14" i="189"/>
  <c r="H32" i="189"/>
  <c r="B32" i="189"/>
  <c r="F30" i="189"/>
  <c r="H27" i="189"/>
  <c r="B27" i="189"/>
  <c r="F25" i="189"/>
  <c r="H22" i="189"/>
  <c r="B22" i="189"/>
  <c r="F20" i="189"/>
  <c r="F16" i="189"/>
  <c r="B54" i="189" l="1"/>
  <c r="H54" i="189"/>
  <c r="E17" i="200"/>
  <c r="D17" i="200"/>
  <c r="C17" i="200"/>
  <c r="H12" i="200"/>
  <c r="F12" i="200"/>
  <c r="E12" i="200"/>
  <c r="D12" i="200"/>
  <c r="C12" i="200"/>
  <c r="B12" i="200"/>
  <c r="F11" i="200"/>
  <c r="F17" i="200" s="1"/>
  <c r="H46" i="187" l="1"/>
  <c r="B46" i="187"/>
  <c r="H39" i="187"/>
  <c r="B39" i="187"/>
  <c r="B29" i="187"/>
  <c r="B24" i="187"/>
  <c r="F46" i="187"/>
  <c r="E46" i="187"/>
  <c r="D46" i="187"/>
  <c r="C46" i="187"/>
  <c r="F39" i="187"/>
  <c r="E39" i="187"/>
  <c r="D39" i="187"/>
  <c r="C39" i="187"/>
  <c r="H29" i="187"/>
  <c r="F29" i="187"/>
  <c r="E29" i="187"/>
  <c r="D29" i="187"/>
  <c r="C29" i="187"/>
  <c r="H37" i="198" l="1"/>
  <c r="E37" i="198"/>
  <c r="D37" i="198"/>
  <c r="C37" i="198"/>
  <c r="B37" i="198"/>
  <c r="F36" i="198"/>
  <c r="F35" i="198"/>
  <c r="F37" i="198" s="1"/>
  <c r="H33" i="198"/>
  <c r="E33" i="198"/>
  <c r="D33" i="198"/>
  <c r="C33" i="198"/>
  <c r="B33" i="198"/>
  <c r="F32" i="198"/>
  <c r="F31" i="198"/>
  <c r="F30" i="198"/>
  <c r="F33" i="198" s="1"/>
  <c r="H28" i="198"/>
  <c r="E28" i="198"/>
  <c r="D28" i="198"/>
  <c r="C28" i="198"/>
  <c r="B28" i="198"/>
  <c r="F27" i="198"/>
  <c r="F26" i="198"/>
  <c r="F25" i="198"/>
  <c r="F28" i="198" s="1"/>
  <c r="H23" i="198"/>
  <c r="E23" i="198"/>
  <c r="D23" i="198"/>
  <c r="C23" i="198"/>
  <c r="B23" i="198"/>
  <c r="F22" i="198"/>
  <c r="F21" i="198"/>
  <c r="F20" i="198"/>
  <c r="F23" i="198" s="1"/>
  <c r="H18" i="198"/>
  <c r="E18" i="198"/>
  <c r="D18" i="198"/>
  <c r="C18" i="198"/>
  <c r="B18" i="198"/>
  <c r="F17" i="198"/>
  <c r="F16" i="198"/>
  <c r="F15" i="198"/>
  <c r="F18" i="198" s="1"/>
  <c r="H13" i="198"/>
  <c r="B13" i="198"/>
  <c r="F12" i="198"/>
  <c r="F11" i="198"/>
  <c r="E13" i="198"/>
  <c r="D13" i="198"/>
  <c r="C13" i="198"/>
  <c r="F10" i="198"/>
  <c r="B27" i="196"/>
  <c r="F13" i="198" l="1"/>
  <c r="C139" i="196"/>
  <c r="D139" i="196"/>
  <c r="E139" i="196"/>
  <c r="F139" i="196"/>
  <c r="G139" i="196"/>
  <c r="C114" i="196"/>
  <c r="D114" i="196"/>
  <c r="E114" i="196"/>
  <c r="F114" i="196"/>
  <c r="G114" i="196"/>
  <c r="C91" i="196"/>
  <c r="D91" i="196"/>
  <c r="E91" i="196"/>
  <c r="F91" i="196"/>
  <c r="G91" i="196"/>
  <c r="J71" i="196"/>
  <c r="C71" i="196"/>
  <c r="D71" i="196"/>
  <c r="E71" i="196"/>
  <c r="F71" i="196"/>
  <c r="G71" i="196"/>
  <c r="C48" i="196"/>
  <c r="D48" i="196"/>
  <c r="E48" i="196"/>
  <c r="F48" i="196"/>
  <c r="G48" i="196"/>
  <c r="C27" i="196"/>
  <c r="D27" i="196"/>
  <c r="E27" i="196"/>
  <c r="F27" i="196"/>
  <c r="G27" i="196"/>
  <c r="F290" i="196" l="1"/>
  <c r="E290" i="196"/>
  <c r="D290" i="196"/>
  <c r="C290" i="196"/>
  <c r="G290" i="196"/>
  <c r="H21" i="196"/>
  <c r="H20" i="196"/>
  <c r="H19" i="196"/>
  <c r="H18" i="196"/>
  <c r="H17" i="196"/>
  <c r="H136" i="196"/>
  <c r="H135" i="196"/>
  <c r="H134" i="196"/>
  <c r="H133" i="196"/>
  <c r="H110" i="196"/>
  <c r="H109" i="196"/>
  <c r="J139" i="196" l="1"/>
  <c r="B139" i="196"/>
  <c r="H138" i="196"/>
  <c r="H137" i="196"/>
  <c r="H132" i="196"/>
  <c r="H131" i="196"/>
  <c r="H130" i="196"/>
  <c r="H129" i="196"/>
  <c r="H128" i="196"/>
  <c r="H127" i="196"/>
  <c r="H126" i="196"/>
  <c r="H125" i="196"/>
  <c r="H124" i="196"/>
  <c r="H123" i="196"/>
  <c r="H122" i="196"/>
  <c r="H121" i="196"/>
  <c r="H120" i="196"/>
  <c r="H119" i="196"/>
  <c r="H118" i="196"/>
  <c r="H117" i="196"/>
  <c r="J114" i="196"/>
  <c r="B114" i="196"/>
  <c r="H113" i="196"/>
  <c r="H112" i="196"/>
  <c r="H111" i="196"/>
  <c r="H108" i="196"/>
  <c r="H107" i="196"/>
  <c r="H106" i="196"/>
  <c r="H105" i="196"/>
  <c r="H104" i="196"/>
  <c r="H103" i="196"/>
  <c r="H102" i="196"/>
  <c r="H101" i="196"/>
  <c r="H100" i="196"/>
  <c r="H99" i="196"/>
  <c r="H98" i="196"/>
  <c r="H97" i="196"/>
  <c r="H96" i="196"/>
  <c r="H95" i="196"/>
  <c r="H94" i="196"/>
  <c r="J91" i="196"/>
  <c r="B91" i="196"/>
  <c r="H90" i="196"/>
  <c r="H89" i="196"/>
  <c r="H88" i="196"/>
  <c r="H87" i="196"/>
  <c r="H86" i="196"/>
  <c r="H85" i="196"/>
  <c r="H84" i="196"/>
  <c r="H83" i="196"/>
  <c r="H82" i="196"/>
  <c r="H81" i="196"/>
  <c r="H80" i="196"/>
  <c r="H79" i="196"/>
  <c r="H78" i="196"/>
  <c r="H77" i="196"/>
  <c r="H76" i="196"/>
  <c r="H75" i="196"/>
  <c r="H74" i="196"/>
  <c r="H73" i="196"/>
  <c r="H69" i="196"/>
  <c r="H68" i="196"/>
  <c r="H67" i="196"/>
  <c r="H66" i="196"/>
  <c r="H65" i="196"/>
  <c r="H64" i="196"/>
  <c r="H63" i="196"/>
  <c r="H62" i="196"/>
  <c r="H61" i="196"/>
  <c r="H60" i="196"/>
  <c r="H59" i="196"/>
  <c r="H54" i="196"/>
  <c r="H53" i="196"/>
  <c r="H55" i="196"/>
  <c r="H56" i="196"/>
  <c r="H57" i="196"/>
  <c r="H58" i="196"/>
  <c r="J48" i="196"/>
  <c r="H47" i="196"/>
  <c r="H46" i="196"/>
  <c r="H45" i="196"/>
  <c r="H44" i="196"/>
  <c r="H43" i="196"/>
  <c r="H42" i="196"/>
  <c r="H41" i="196"/>
  <c r="H40" i="196"/>
  <c r="H39" i="196"/>
  <c r="H38" i="196"/>
  <c r="H37" i="196"/>
  <c r="H36" i="196"/>
  <c r="H35" i="196"/>
  <c r="H34" i="196"/>
  <c r="H33" i="196"/>
  <c r="H32" i="196"/>
  <c r="H31" i="196"/>
  <c r="H30" i="196"/>
  <c r="H114" i="196" l="1"/>
  <c r="H91" i="196"/>
  <c r="H71" i="196"/>
  <c r="H139" i="196"/>
  <c r="H48" i="196"/>
  <c r="F10" i="190"/>
  <c r="B12" i="190"/>
  <c r="B68" i="190" s="1"/>
  <c r="C12" i="190"/>
  <c r="D12" i="190"/>
  <c r="E12" i="190"/>
  <c r="H12" i="190"/>
  <c r="F15" i="190"/>
  <c r="F17" i="190" s="1"/>
  <c r="C17" i="190"/>
  <c r="D17" i="190"/>
  <c r="E17" i="190"/>
  <c r="H17" i="190"/>
  <c r="C68" i="190"/>
  <c r="D68" i="190"/>
  <c r="E68" i="190"/>
  <c r="H68" i="190" l="1"/>
  <c r="F68" i="190"/>
  <c r="F12" i="190"/>
  <c r="F11" i="189"/>
  <c r="F54" i="189" s="1"/>
  <c r="C14" i="189"/>
  <c r="D14" i="189"/>
  <c r="E14" i="189"/>
  <c r="F14" i="189"/>
  <c r="C54" i="189"/>
  <c r="D54" i="189"/>
  <c r="E54" i="189"/>
  <c r="H10" i="196" l="1"/>
  <c r="H11" i="196"/>
  <c r="H12" i="196"/>
  <c r="H13" i="196"/>
  <c r="H14" i="196"/>
  <c r="H15" i="196"/>
  <c r="H16" i="196"/>
  <c r="H22" i="196"/>
  <c r="H23" i="196"/>
  <c r="H24" i="196"/>
  <c r="H25" i="196"/>
  <c r="J27" i="196"/>
  <c r="J290" i="196" s="1"/>
  <c r="B48" i="196"/>
  <c r="H27" i="196" l="1"/>
  <c r="H24" i="187" l="1"/>
  <c r="H19" i="187"/>
  <c r="H100" i="187" s="1"/>
  <c r="B19" i="187" l="1"/>
  <c r="E13" i="191" l="1"/>
  <c r="E21" i="191" s="1"/>
  <c r="D13" i="191"/>
  <c r="D21" i="191" s="1"/>
  <c r="C13" i="191"/>
  <c r="C21" i="191" s="1"/>
  <c r="F10" i="191"/>
  <c r="F13" i="191" s="1"/>
  <c r="F21" i="191" s="1"/>
  <c r="C19" i="187" l="1"/>
  <c r="D19" i="187"/>
  <c r="F11" i="187" l="1"/>
  <c r="E24" i="187"/>
  <c r="D24" i="187"/>
  <c r="C24" i="187"/>
  <c r="F24" i="187" l="1"/>
  <c r="F19" i="187"/>
  <c r="F14" i="187"/>
  <c r="F96" i="187" l="1"/>
  <c r="D14" i="187"/>
  <c r="D96" i="187" s="1"/>
  <c r="C14" i="187"/>
  <c r="C96" i="187" s="1"/>
  <c r="E14" i="187" l="1"/>
  <c r="E19" i="187"/>
  <c r="E96" i="187" l="1"/>
</calcChain>
</file>

<file path=xl/sharedStrings.xml><?xml version="1.0" encoding="utf-8"?>
<sst xmlns="http://schemas.openxmlformats.org/spreadsheetml/2006/main" count="1026" uniqueCount="202">
  <si>
    <t>Fecha</t>
  </si>
  <si>
    <t>Número</t>
  </si>
  <si>
    <t>Ingreso bruto</t>
  </si>
  <si>
    <t>Descuentos</t>
  </si>
  <si>
    <t>Datos del Depósito</t>
  </si>
  <si>
    <t>Información del banco</t>
  </si>
  <si>
    <t>Datos de la póliza</t>
  </si>
  <si>
    <t>Observaciones</t>
  </si>
  <si>
    <t>T o t a l</t>
  </si>
  <si>
    <t>Monto</t>
  </si>
  <si>
    <t>Nº de cuenta</t>
  </si>
  <si>
    <t>Institución</t>
  </si>
  <si>
    <t xml:space="preserve"> </t>
  </si>
  <si>
    <t xml:space="preserve">   </t>
  </si>
  <si>
    <t>TOTAL</t>
  </si>
  <si>
    <t>Diferencia neto depositado</t>
  </si>
  <si>
    <t>DI-2 9</t>
  </si>
  <si>
    <t>7013 8185956</t>
  </si>
  <si>
    <t>Citibanamex</t>
  </si>
  <si>
    <t>BBVA Bancomer</t>
  </si>
  <si>
    <t>DI-2 15</t>
  </si>
  <si>
    <t>DI-2 16</t>
  </si>
  <si>
    <t>DI-2 17</t>
  </si>
  <si>
    <t>DI-2 18</t>
  </si>
  <si>
    <t>Convenios</t>
  </si>
  <si>
    <t>Amort. Deuda</t>
  </si>
  <si>
    <t>(Especificar)</t>
  </si>
  <si>
    <t xml:space="preserve">Convenios </t>
  </si>
  <si>
    <t>Integración detallada de recursos recibidos por transferencias, por concepto de participaciones, aportaciones, subsidios, convenios, apoyos, etc.</t>
  </si>
  <si>
    <t>ENERO</t>
  </si>
  <si>
    <t>DI-2 1</t>
  </si>
  <si>
    <t>01-12626950</t>
  </si>
  <si>
    <t>DI-2 3</t>
  </si>
  <si>
    <t>DI-2 6</t>
  </si>
  <si>
    <t>DI-2 7</t>
  </si>
  <si>
    <t>FEBRERO</t>
  </si>
  <si>
    <t>DI-2 8</t>
  </si>
  <si>
    <t>DI-2 11</t>
  </si>
  <si>
    <t>DI-2 12</t>
  </si>
  <si>
    <t>MARZO</t>
  </si>
  <si>
    <t>DI-2 13</t>
  </si>
  <si>
    <t>DI-2 14</t>
  </si>
  <si>
    <t>ABRIL</t>
  </si>
  <si>
    <t>DI-2 19</t>
  </si>
  <si>
    <t>DI-2 21</t>
  </si>
  <si>
    <t>DI-2 22</t>
  </si>
  <si>
    <t>MAYO</t>
  </si>
  <si>
    <t>DI-2 23</t>
  </si>
  <si>
    <t>DI-2 29</t>
  </si>
  <si>
    <t>DI-2 31</t>
  </si>
  <si>
    <t>DI-2 32</t>
  </si>
  <si>
    <t>JUNIO</t>
  </si>
  <si>
    <t>DI-2 36</t>
  </si>
  <si>
    <t>DI-2 37</t>
  </si>
  <si>
    <t>DI-2 39</t>
  </si>
  <si>
    <t>DI-2 40</t>
  </si>
  <si>
    <t>Enero</t>
  </si>
  <si>
    <t>0112627140</t>
  </si>
  <si>
    <t>BBVA BANCOMER</t>
  </si>
  <si>
    <t>Febrero</t>
  </si>
  <si>
    <t>DI-2 2</t>
  </si>
  <si>
    <t>Marzo</t>
  </si>
  <si>
    <t>Abril</t>
  </si>
  <si>
    <t>DI-2 4</t>
  </si>
  <si>
    <t>Mayo</t>
  </si>
  <si>
    <t>DI-2 5</t>
  </si>
  <si>
    <t>Junio</t>
  </si>
  <si>
    <t>0112626950</t>
  </si>
  <si>
    <t>DI-2 04</t>
  </si>
  <si>
    <t>DI-2 05</t>
  </si>
  <si>
    <t>DI-2 10</t>
  </si>
  <si>
    <t>DI-2 20</t>
  </si>
  <si>
    <t>DI-2 24</t>
  </si>
  <si>
    <t>DI-2 25</t>
  </si>
  <si>
    <t>DI-2 26</t>
  </si>
  <si>
    <t>DI-2 27</t>
  </si>
  <si>
    <t>DI-2 28</t>
  </si>
  <si>
    <t>DI-2 33</t>
  </si>
  <si>
    <t>DI-2 34</t>
  </si>
  <si>
    <t>DI-2 35</t>
  </si>
  <si>
    <t>DI-2 38</t>
  </si>
  <si>
    <t>Aport. Ext. Ord. 2% Sobre renumeración</t>
  </si>
  <si>
    <t>Devolución ISR   (CAPACH)</t>
  </si>
  <si>
    <t>0111530887</t>
  </si>
  <si>
    <t xml:space="preserve">CONAGUA </t>
  </si>
  <si>
    <t>0112627388</t>
  </si>
  <si>
    <t>INTERESES DE OBRAS</t>
  </si>
  <si>
    <t>DI-2- 1</t>
  </si>
  <si>
    <t>1851-21178</t>
  </si>
  <si>
    <t xml:space="preserve">Afirme </t>
  </si>
  <si>
    <t>01-1262748-5</t>
  </si>
  <si>
    <t xml:space="preserve">ABRIL </t>
  </si>
  <si>
    <t>JULIO</t>
  </si>
  <si>
    <t>DI-2-41</t>
  </si>
  <si>
    <t>DI-2-42</t>
  </si>
  <si>
    <t>DI-2-46</t>
  </si>
  <si>
    <t>DI-2-47</t>
  </si>
  <si>
    <t>DI-2-48</t>
  </si>
  <si>
    <t>DI-2-50</t>
  </si>
  <si>
    <t>DI-2-51</t>
  </si>
  <si>
    <t xml:space="preserve">AGOSTO </t>
  </si>
  <si>
    <t>DI-2-53</t>
  </si>
  <si>
    <t>DI-2-54</t>
  </si>
  <si>
    <t>DI-2-55</t>
  </si>
  <si>
    <t>DI-2-56</t>
  </si>
  <si>
    <t>SEPTIEMBRE</t>
  </si>
  <si>
    <t>DI-2-61</t>
  </si>
  <si>
    <t>DI-2-62</t>
  </si>
  <si>
    <t>DI-2-63</t>
  </si>
  <si>
    <t>DI-2-64</t>
  </si>
  <si>
    <t>OCTUBRE</t>
  </si>
  <si>
    <t>DI-2-65</t>
  </si>
  <si>
    <t>DI-2-67</t>
  </si>
  <si>
    <t>DI-2-68</t>
  </si>
  <si>
    <t>DI-2-71</t>
  </si>
  <si>
    <t>DI-2-72</t>
  </si>
  <si>
    <t>NOVIEMBRE</t>
  </si>
  <si>
    <t>DI-2-74</t>
  </si>
  <si>
    <t>DI-2-75</t>
  </si>
  <si>
    <t>DI-2-78</t>
  </si>
  <si>
    <t>DI-2-81</t>
  </si>
  <si>
    <t xml:space="preserve">DICIEMBRE </t>
  </si>
  <si>
    <t>DI-2-85</t>
  </si>
  <si>
    <t>DI-2-86</t>
  </si>
  <si>
    <t>DI-2-88</t>
  </si>
  <si>
    <t>DI-2-92</t>
  </si>
  <si>
    <t>DI-7</t>
  </si>
  <si>
    <t>DI- 7</t>
  </si>
  <si>
    <t>Agosto</t>
  </si>
  <si>
    <t>Septiembre</t>
  </si>
  <si>
    <t>Octubre</t>
  </si>
  <si>
    <t>Noviembre</t>
  </si>
  <si>
    <t>Diciembre</t>
  </si>
  <si>
    <t xml:space="preserve">TOTALES </t>
  </si>
  <si>
    <t>DI-2 44</t>
  </si>
  <si>
    <t xml:space="preserve">Apoyo Financiero para contingencias económicas </t>
  </si>
  <si>
    <t>DI-2 45</t>
  </si>
  <si>
    <t>DI-2 49</t>
  </si>
  <si>
    <t>AGOSTO</t>
  </si>
  <si>
    <t>DI-2 52</t>
  </si>
  <si>
    <t>DI-2 58</t>
  </si>
  <si>
    <t>DI-2 59</t>
  </si>
  <si>
    <t>Rendimiento Financiero del Fdo. Recaudación  ISR CAPACH</t>
  </si>
  <si>
    <t>DI-2 60</t>
  </si>
  <si>
    <t xml:space="preserve">Apoyo Financiero para el pago del ingremento salarial. Periodo Septiembre </t>
  </si>
  <si>
    <t>DI-2 66</t>
  </si>
  <si>
    <t>23/12/2019</t>
  </si>
  <si>
    <t xml:space="preserve">Aport. Financiero el cual debera ser utilizado para </t>
  </si>
  <si>
    <t>DI-2 69</t>
  </si>
  <si>
    <t>Aport. Gobierno del Estado para CAPACH. Energía electrica )</t>
  </si>
  <si>
    <t xml:space="preserve">Aport. Gobierno del Estado para el Patronato de la Feria San Mateo </t>
  </si>
  <si>
    <t>Apoy.Financiero para contingencias económicas  (CAPACH)</t>
  </si>
  <si>
    <t xml:space="preserve">Apoyo Financiero  para pago de ingremento salarial a trabajadores </t>
  </si>
  <si>
    <t>Aport. Gobierno del Estado para el Patronato de la Feria San Mateo 12/11/2019</t>
  </si>
  <si>
    <t>DICIEMBRE</t>
  </si>
  <si>
    <t>DI-2- 3</t>
  </si>
  <si>
    <t xml:space="preserve">DI-2 15 </t>
  </si>
  <si>
    <t xml:space="preserve">OCTUBRE </t>
  </si>
  <si>
    <t xml:space="preserve">DI-2 18 </t>
  </si>
  <si>
    <t xml:space="preserve">DI-2 19 </t>
  </si>
  <si>
    <t>DI-2-57</t>
  </si>
  <si>
    <t>DI-2 43</t>
  </si>
  <si>
    <t>Del 01 de Enero al 31 de Diciembre de 2019</t>
  </si>
  <si>
    <t>Del 01 de Enero al 31 de Diciembre  de 2019</t>
  </si>
  <si>
    <t>ISSSTE
4 2 1 1 1 008 001 002 001</t>
  </si>
  <si>
    <t>Fondo de Ahorro
4 2 1 1 1 008 001 002 002</t>
  </si>
  <si>
    <t>Fonsol
4 2 1 1 1 008 001 002 003</t>
  </si>
  <si>
    <t>Prestamo p/contingencias fin.    4 2 1 1 1 008 001 002 004</t>
  </si>
  <si>
    <t>IMSS/ Cta Capach
4 2 1 1 1 008 001 002 014</t>
  </si>
  <si>
    <t>Fondo o Programa: Fondo de Aportaciones Estatales para la Infraestructura Social Municipal  (FAEISM)</t>
  </si>
  <si>
    <t>Julio</t>
  </si>
  <si>
    <t>DI-2 02</t>
  </si>
  <si>
    <t>DI-2 70</t>
  </si>
  <si>
    <t>DI-2 73</t>
  </si>
  <si>
    <t>DI-2 76</t>
  </si>
  <si>
    <t>DI-2 77</t>
  </si>
  <si>
    <t>DI-2 79</t>
  </si>
  <si>
    <t>DI-2 80</t>
  </si>
  <si>
    <t>DI-2 82</t>
  </si>
  <si>
    <t>DI-2 84</t>
  </si>
  <si>
    <t>DI-2 87</t>
  </si>
  <si>
    <t>DI-2 89</t>
  </si>
  <si>
    <t>DI-2 90</t>
  </si>
  <si>
    <t>DI-2 95</t>
  </si>
  <si>
    <t>DI-2 93</t>
  </si>
  <si>
    <t>DI-2 94</t>
  </si>
  <si>
    <t>Fondo o Programa: Fondo de Aportaciones, Programa de Devolución de Derechos PRODDER</t>
  </si>
  <si>
    <t>Fondo o Programa: Fondo de Aportaciones para la Infraestructura Social Municipal (FAISM)</t>
  </si>
  <si>
    <t xml:space="preserve">Septiembre </t>
  </si>
  <si>
    <r>
      <t xml:space="preserve"> Fondo o Programa: </t>
    </r>
    <r>
      <rPr>
        <sz val="10"/>
        <rFont val="Arial"/>
        <family val="2"/>
      </rPr>
      <t>FORTASEG</t>
    </r>
  </si>
  <si>
    <t>Aport. Gobierno del Estado para CAPACH</t>
  </si>
  <si>
    <t>Devolución ISR</t>
  </si>
  <si>
    <t xml:space="preserve">Devolución ISR   </t>
  </si>
  <si>
    <t xml:space="preserve">Apoyo Financiero para contingencias fin de año </t>
  </si>
  <si>
    <t xml:space="preserve">Apoyo Financiero ext.  para contingencias fin de año </t>
  </si>
  <si>
    <t>Aport. Gobierno del Estado para el Patronato de la Feria San Mateo 18/12/2019</t>
  </si>
  <si>
    <t>Aport. Gobierno del Estado para el Patronato de la Feria San Mateo 31/12/2019</t>
  </si>
  <si>
    <t>H. Ayuntamiento Municipal de Chilpancingo de los Bravo, Gro.</t>
  </si>
  <si>
    <t>Fondo o Programa: FONDO GENERAL DE PARTICIPACIONES</t>
  </si>
  <si>
    <t>Fondo o Programa:  Fondo de Aportaciones para el Fortalecimiento de los Municipios y las Demarcaciones del Distrito Federal (FORTAMUN-DF).</t>
  </si>
  <si>
    <t xml:space="preserve">Fondo o Programa: Otros Ingresos </t>
  </si>
  <si>
    <t>DI-2-83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</si>
</sst>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€]* #,##0.00_-;\-[$€]* #,##0.00_-;_-[$€]* &quot;-&quot;??_-;_-@_-"/>
    <numFmt numFmtId="166" formatCode="&quot;Verdadero&quot;;&quot;Verdadero&quot;;&quot;Falso&quot;"/>
    <numFmt numFmtId="167" formatCode="dd/mm/yy;@"/>
    <numFmt numFmtId="168" formatCode="&quot;$&quot;#,##0.00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13"/>
      <color theme="10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9"/>
      <color theme="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4" borderId="0" applyNumberFormat="0" applyBorder="0" applyAlignment="0" applyProtection="0"/>
    <xf numFmtId="0" fontId="15" fillId="16" borderId="1" applyNumberFormat="0" applyAlignment="0" applyProtection="0"/>
    <xf numFmtId="0" fontId="16" fillId="17" borderId="2" applyNumberFormat="0" applyAlignment="0" applyProtection="0"/>
    <xf numFmtId="0" fontId="17" fillId="0" borderId="3" applyNumberFormat="0" applyFill="0" applyAlignment="0" applyProtection="0"/>
    <xf numFmtId="0" fontId="18" fillId="0" borderId="0" applyNumberFormat="0" applyFill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1" borderId="0" applyNumberFormat="0" applyBorder="0" applyAlignment="0" applyProtection="0"/>
    <xf numFmtId="0" fontId="19" fillId="7" borderId="1" applyNumberFormat="0" applyAlignment="0" applyProtection="0"/>
    <xf numFmtId="0" fontId="20" fillId="3" borderId="0" applyNumberFormat="0" applyBorder="0" applyAlignment="0" applyProtection="0"/>
    <xf numFmtId="0" fontId="22" fillId="22" borderId="0" applyNumberFormat="0" applyBorder="0" applyAlignment="0" applyProtection="0"/>
    <xf numFmtId="0" fontId="21" fillId="23" borderId="4" applyNumberFormat="0" applyFont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8" fillId="0" borderId="8" applyNumberFormat="0" applyFill="0" applyAlignment="0" applyProtection="0"/>
    <xf numFmtId="0" fontId="23" fillId="0" borderId="9" applyNumberFormat="0" applyFill="0" applyAlignment="0" applyProtection="0"/>
    <xf numFmtId="0" fontId="10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1" fillId="0" borderId="0"/>
    <xf numFmtId="9" fontId="7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7" fillId="0" borderId="0">
      <alignment wrapText="1"/>
    </xf>
    <xf numFmtId="0" fontId="7" fillId="0" borderId="0">
      <alignment wrapText="1"/>
    </xf>
    <xf numFmtId="43" fontId="31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2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</cellStyleXfs>
  <cellXfs count="502">
    <xf numFmtId="0" fontId="0" fillId="0" borderId="0" xfId="0"/>
    <xf numFmtId="0" fontId="7" fillId="0" borderId="0" xfId="0" applyFont="1"/>
    <xf numFmtId="0" fontId="30" fillId="0" borderId="0" xfId="46" applyFont="1" applyAlignment="1" applyProtection="1">
      <alignment horizontal="left" vertical="center"/>
      <protection locked="0"/>
    </xf>
    <xf numFmtId="0" fontId="33" fillId="0" borderId="0" xfId="0" applyFont="1"/>
    <xf numFmtId="4" fontId="33" fillId="0" borderId="0" xfId="0" applyNumberFormat="1" applyFont="1"/>
    <xf numFmtId="4" fontId="33" fillId="0" borderId="0" xfId="0" applyNumberFormat="1" applyFont="1" applyFill="1"/>
    <xf numFmtId="0" fontId="33" fillId="0" borderId="0" xfId="0" applyFont="1" applyFill="1"/>
    <xf numFmtId="0" fontId="34" fillId="0" borderId="0" xfId="0" applyFont="1"/>
    <xf numFmtId="4" fontId="34" fillId="0" borderId="0" xfId="0" applyNumberFormat="1" applyFont="1"/>
    <xf numFmtId="0" fontId="33" fillId="0" borderId="0" xfId="46" applyFont="1" applyFill="1" applyBorder="1" applyAlignment="1" applyProtection="1">
      <protection locked="0"/>
    </xf>
    <xf numFmtId="43" fontId="33" fillId="0" borderId="0" xfId="46" applyNumberFormat="1" applyFont="1" applyFill="1" applyBorder="1" applyAlignment="1" applyProtection="1">
      <protection locked="0"/>
    </xf>
    <xf numFmtId="43" fontId="33" fillId="0" borderId="0" xfId="54" applyFont="1" applyFill="1" applyBorder="1" applyAlignment="1" applyProtection="1">
      <alignment horizontal="center" vertical="top"/>
      <protection locked="0"/>
    </xf>
    <xf numFmtId="43" fontId="33" fillId="0" borderId="0" xfId="54" applyFont="1" applyFill="1" applyBorder="1" applyAlignment="1" applyProtection="1">
      <alignment horizontal="left" vertical="top"/>
      <protection locked="0"/>
    </xf>
    <xf numFmtId="43" fontId="33" fillId="0" borderId="0" xfId="54" applyFont="1" applyFill="1" applyBorder="1" applyAlignment="1" applyProtection="1">
      <protection locked="0"/>
    </xf>
    <xf numFmtId="14" fontId="34" fillId="0" borderId="0" xfId="47" applyNumberFormat="1" applyFont="1" applyFill="1" applyBorder="1" applyAlignment="1" applyProtection="1">
      <protection locked="0"/>
    </xf>
    <xf numFmtId="43" fontId="34" fillId="0" borderId="0" xfId="54" applyFont="1" applyFill="1" applyBorder="1" applyAlignment="1" applyProtection="1">
      <protection locked="0"/>
    </xf>
    <xf numFmtId="44" fontId="34" fillId="0" borderId="0" xfId="47" applyNumberFormat="1" applyFont="1" applyFill="1" applyBorder="1" applyAlignment="1" applyProtection="1">
      <protection locked="0"/>
    </xf>
    <xf numFmtId="44" fontId="34" fillId="0" borderId="0" xfId="47" applyNumberFormat="1" applyFont="1" applyFill="1" applyBorder="1" applyAlignment="1" applyProtection="1">
      <alignment horizontal="left" vertical="center"/>
      <protection locked="0"/>
    </xf>
    <xf numFmtId="0" fontId="34" fillId="0" borderId="0" xfId="46" applyFont="1" applyFill="1" applyBorder="1" applyAlignment="1" applyProtection="1">
      <alignment horizontal="left" vertical="center"/>
      <protection locked="0"/>
    </xf>
    <xf numFmtId="1" fontId="34" fillId="0" borderId="0" xfId="46" applyNumberFormat="1" applyFont="1" applyFill="1" applyBorder="1" applyAlignment="1" applyProtection="1">
      <alignment horizontal="center"/>
      <protection locked="0"/>
    </xf>
    <xf numFmtId="49" fontId="34" fillId="0" borderId="0" xfId="46" applyNumberFormat="1" applyFont="1" applyFill="1" applyBorder="1" applyAlignment="1" applyProtection="1">
      <alignment horizontal="center"/>
      <protection locked="0"/>
    </xf>
    <xf numFmtId="0" fontId="34" fillId="0" borderId="0" xfId="46" applyFont="1" applyFill="1" applyBorder="1" applyAlignment="1" applyProtection="1">
      <protection locked="0"/>
    </xf>
    <xf numFmtId="14" fontId="33" fillId="0" borderId="0" xfId="47" applyNumberFormat="1" applyFont="1" applyFill="1" applyBorder="1" applyAlignment="1" applyProtection="1">
      <protection locked="0"/>
    </xf>
    <xf numFmtId="44" fontId="33" fillId="0" borderId="0" xfId="47" applyNumberFormat="1" applyFont="1" applyFill="1" applyBorder="1" applyAlignment="1" applyProtection="1">
      <protection locked="0"/>
    </xf>
    <xf numFmtId="44" fontId="33" fillId="0" borderId="0" xfId="47" applyNumberFormat="1" applyFont="1" applyFill="1" applyBorder="1" applyAlignment="1" applyProtection="1">
      <alignment horizontal="left" vertical="center"/>
      <protection locked="0"/>
    </xf>
    <xf numFmtId="0" fontId="33" fillId="0" borderId="0" xfId="46" applyFont="1" applyFill="1" applyBorder="1" applyAlignment="1" applyProtection="1">
      <alignment horizontal="center"/>
      <protection locked="0"/>
    </xf>
    <xf numFmtId="1" fontId="33" fillId="0" borderId="0" xfId="46" applyNumberFormat="1" applyFont="1" applyFill="1" applyBorder="1" applyAlignment="1" applyProtection="1">
      <alignment horizontal="center"/>
      <protection locked="0"/>
    </xf>
    <xf numFmtId="49" fontId="33" fillId="0" borderId="0" xfId="46" applyNumberFormat="1" applyFont="1" applyFill="1" applyBorder="1" applyAlignment="1" applyProtection="1">
      <alignment horizontal="center"/>
      <protection locked="0"/>
    </xf>
    <xf numFmtId="43" fontId="33" fillId="0" borderId="0" xfId="54" applyFont="1"/>
    <xf numFmtId="0" fontId="33" fillId="0" borderId="0" xfId="0" applyFont="1" applyAlignment="1">
      <alignment horizontal="center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horizontal="left" vertical="center"/>
    </xf>
    <xf numFmtId="43" fontId="11" fillId="0" borderId="10" xfId="54" applyFont="1" applyBorder="1" applyAlignment="1" applyProtection="1">
      <alignment vertical="center"/>
      <protection locked="0"/>
    </xf>
    <xf numFmtId="0" fontId="11" fillId="0" borderId="0" xfId="0" applyFont="1" applyProtection="1">
      <protection locked="0" hidden="1"/>
    </xf>
    <xf numFmtId="4" fontId="11" fillId="0" borderId="0" xfId="0" applyNumberFormat="1" applyFont="1" applyProtection="1">
      <protection locked="0" hidden="1"/>
    </xf>
    <xf numFmtId="4" fontId="7" fillId="0" borderId="0" xfId="0" applyNumberFormat="1" applyFont="1"/>
    <xf numFmtId="0" fontId="7" fillId="0" borderId="0" xfId="0" quotePrefix="1" applyFont="1" applyAlignment="1">
      <alignment horizontal="center"/>
    </xf>
    <xf numFmtId="0" fontId="7" fillId="0" borderId="0" xfId="0" quotePrefix="1" applyFont="1" applyAlignment="1">
      <alignment horizontal="center" vertical="top"/>
    </xf>
    <xf numFmtId="0" fontId="7" fillId="0" borderId="0" xfId="0" quotePrefix="1" applyFont="1" applyAlignment="1">
      <alignment horizontal="left" vertical="top"/>
    </xf>
    <xf numFmtId="0" fontId="7" fillId="0" borderId="0" xfId="0" quotePrefix="1" applyFont="1" applyAlignment="1">
      <alignment horizontal="left" vertical="center"/>
    </xf>
    <xf numFmtId="0" fontId="35" fillId="0" borderId="0" xfId="46" applyFont="1" applyAlignment="1">
      <alignment horizontal="center" vertical="top"/>
    </xf>
    <xf numFmtId="0" fontId="35" fillId="0" borderId="0" xfId="46" applyFont="1" applyAlignment="1">
      <alignment horizontal="left" vertical="top"/>
    </xf>
    <xf numFmtId="0" fontId="35" fillId="0" borderId="0" xfId="46" applyFont="1"/>
    <xf numFmtId="43" fontId="35" fillId="0" borderId="0" xfId="47" applyFont="1"/>
    <xf numFmtId="43" fontId="35" fillId="0" borderId="0" xfId="47" applyFont="1" applyAlignment="1">
      <alignment horizontal="left" vertical="center"/>
    </xf>
    <xf numFmtId="0" fontId="35" fillId="0" borderId="0" xfId="46" applyFont="1" applyAlignment="1">
      <alignment horizontal="left" vertical="center"/>
    </xf>
    <xf numFmtId="1" fontId="35" fillId="0" borderId="0" xfId="46" applyNumberFormat="1" applyFont="1"/>
    <xf numFmtId="167" fontId="35" fillId="0" borderId="0" xfId="46" applyNumberFormat="1" applyFont="1" applyFill="1"/>
    <xf numFmtId="0" fontId="9" fillId="0" borderId="0" xfId="0" applyFont="1" applyFill="1" applyAlignment="1">
      <alignment horizontal="right"/>
    </xf>
    <xf numFmtId="0" fontId="35" fillId="0" borderId="0" xfId="0" applyFont="1"/>
    <xf numFmtId="4" fontId="35" fillId="0" borderId="0" xfId="0" applyNumberFormat="1" applyFont="1"/>
    <xf numFmtId="43" fontId="35" fillId="0" borderId="0" xfId="47" applyFont="1" applyAlignment="1" applyProtection="1">
      <protection locked="0"/>
    </xf>
    <xf numFmtId="43" fontId="35" fillId="0" borderId="0" xfId="47" applyFont="1" applyAlignment="1" applyProtection="1">
      <alignment horizontal="left" vertical="center"/>
      <protection locked="0"/>
    </xf>
    <xf numFmtId="0" fontId="35" fillId="0" borderId="0" xfId="46" applyFont="1" applyAlignment="1" applyProtection="1">
      <alignment horizontal="left" vertical="center"/>
      <protection locked="0"/>
    </xf>
    <xf numFmtId="0" fontId="35" fillId="0" borderId="0" xfId="46" applyFont="1" applyAlignment="1" applyProtection="1">
      <protection locked="0"/>
    </xf>
    <xf numFmtId="1" fontId="35" fillId="0" borderId="0" xfId="46" applyNumberFormat="1" applyFont="1" applyAlignment="1" applyProtection="1">
      <protection locked="0"/>
    </xf>
    <xf numFmtId="167" fontId="9" fillId="0" borderId="0" xfId="46" applyNumberFormat="1" applyFont="1" applyAlignment="1" applyProtection="1">
      <protection locked="0"/>
    </xf>
    <xf numFmtId="43" fontId="9" fillId="0" borderId="0" xfId="47" applyFont="1" applyAlignment="1" applyProtection="1">
      <protection locked="0"/>
    </xf>
    <xf numFmtId="43" fontId="9" fillId="0" borderId="0" xfId="47" applyFont="1" applyAlignment="1" applyProtection="1">
      <alignment horizontal="left" vertical="center"/>
      <protection locked="0"/>
    </xf>
    <xf numFmtId="0" fontId="9" fillId="0" borderId="0" xfId="46" applyFont="1" applyAlignment="1" applyProtection="1">
      <alignment horizontal="left" vertical="center"/>
      <protection locked="0"/>
    </xf>
    <xf numFmtId="0" fontId="9" fillId="0" borderId="0" xfId="46" applyFont="1" applyAlignment="1" applyProtection="1">
      <protection locked="0"/>
    </xf>
    <xf numFmtId="1" fontId="9" fillId="0" borderId="0" xfId="46" applyNumberFormat="1" applyFont="1" applyAlignment="1" applyProtection="1">
      <protection locked="0"/>
    </xf>
    <xf numFmtId="43" fontId="9" fillId="0" borderId="0" xfId="54" applyFont="1" applyBorder="1" applyAlignment="1"/>
    <xf numFmtId="49" fontId="11" fillId="0" borderId="10" xfId="48" applyNumberFormat="1" applyFont="1" applyFill="1" applyBorder="1" applyAlignment="1">
      <alignment horizontal="center" vertical="center"/>
    </xf>
    <xf numFmtId="49" fontId="11" fillId="0" borderId="10" xfId="46" applyNumberFormat="1" applyFont="1" applyFill="1" applyBorder="1" applyAlignment="1" applyProtection="1">
      <alignment horizontal="center" vertical="center"/>
      <protection locked="0"/>
    </xf>
    <xf numFmtId="49" fontId="30" fillId="0" borderId="10" xfId="48" applyNumberFormat="1" applyFont="1" applyFill="1" applyBorder="1" applyAlignment="1">
      <alignment horizontal="center" vertical="center"/>
    </xf>
    <xf numFmtId="49" fontId="30" fillId="0" borderId="10" xfId="46" applyNumberFormat="1" applyFont="1" applyFill="1" applyBorder="1" applyAlignment="1" applyProtection="1">
      <alignment horizontal="center" vertical="center"/>
      <protection locked="0"/>
    </xf>
    <xf numFmtId="43" fontId="29" fillId="0" borderId="0" xfId="47" applyFont="1" applyAlignment="1" applyProtection="1">
      <protection locked="0"/>
    </xf>
    <xf numFmtId="43" fontId="8" fillId="0" borderId="0" xfId="47" applyFont="1" applyAlignment="1" applyProtection="1">
      <protection locked="0"/>
    </xf>
    <xf numFmtId="43" fontId="8" fillId="0" borderId="0" xfId="47" applyFont="1"/>
    <xf numFmtId="43" fontId="8" fillId="0" borderId="0" xfId="47" applyFont="1" applyBorder="1" applyAlignment="1" applyProtection="1">
      <protection locked="0"/>
    </xf>
    <xf numFmtId="43" fontId="8" fillId="0" borderId="0" xfId="54" applyFont="1" applyBorder="1" applyAlignment="1" applyProtection="1">
      <alignment vertical="center"/>
      <protection locked="0"/>
    </xf>
    <xf numFmtId="43" fontId="29" fillId="0" borderId="0" xfId="47" applyFont="1" applyBorder="1" applyAlignment="1" applyProtection="1">
      <protection locked="0"/>
    </xf>
    <xf numFmtId="43" fontId="7" fillId="0" borderId="0" xfId="0" quotePrefix="1" applyNumberFormat="1" applyFont="1" applyAlignment="1">
      <alignment horizontal="center"/>
    </xf>
    <xf numFmtId="43" fontId="8" fillId="0" borderId="0" xfId="54" applyFont="1" applyBorder="1"/>
    <xf numFmtId="43" fontId="35" fillId="0" borderId="0" xfId="47" applyFont="1" applyBorder="1"/>
    <xf numFmtId="43" fontId="29" fillId="0" borderId="0" xfId="54" applyFont="1" applyBorder="1" applyAlignment="1" applyProtection="1">
      <alignment vertical="center"/>
      <protection locked="0"/>
    </xf>
    <xf numFmtId="43" fontId="35" fillId="0" borderId="0" xfId="47" applyFont="1" applyBorder="1" applyAlignment="1" applyProtection="1">
      <protection locked="0"/>
    </xf>
    <xf numFmtId="2" fontId="33" fillId="0" borderId="0" xfId="46" applyNumberFormat="1" applyFont="1" applyFill="1" applyBorder="1" applyAlignment="1" applyProtection="1">
      <protection locked="0"/>
    </xf>
    <xf numFmtId="43" fontId="11" fillId="0" borderId="10" xfId="54" applyFont="1" applyFill="1" applyBorder="1" applyAlignment="1" applyProtection="1">
      <alignment vertical="center"/>
      <protection locked="0"/>
    </xf>
    <xf numFmtId="43" fontId="9" fillId="0" borderId="0" xfId="47" applyFont="1" applyAlignment="1">
      <alignment horizontal="left"/>
    </xf>
    <xf numFmtId="43" fontId="11" fillId="25" borderId="10" xfId="54" applyFont="1" applyFill="1" applyBorder="1" applyAlignment="1" applyProtection="1">
      <alignment vertical="center"/>
      <protection locked="0"/>
    </xf>
    <xf numFmtId="49" fontId="11" fillId="25" borderId="10" xfId="48" applyNumberFormat="1" applyFont="1" applyFill="1" applyBorder="1" applyAlignment="1">
      <alignment horizontal="center" vertical="center"/>
    </xf>
    <xf numFmtId="0" fontId="33" fillId="25" borderId="0" xfId="0" applyFont="1" applyFill="1"/>
    <xf numFmtId="4" fontId="33" fillId="25" borderId="0" xfId="0" applyNumberFormat="1" applyFont="1" applyFill="1"/>
    <xf numFmtId="43" fontId="9" fillId="0" borderId="0" xfId="47" applyFont="1" applyAlignment="1"/>
    <xf numFmtId="43" fontId="9" fillId="0" borderId="0" xfId="47" applyFont="1" applyFill="1" applyAlignment="1"/>
    <xf numFmtId="43" fontId="9" fillId="0" borderId="0" xfId="47" applyFont="1" applyAlignment="1">
      <alignment horizontal="center" vertical="top"/>
    </xf>
    <xf numFmtId="43" fontId="9" fillId="0" borderId="0" xfId="47" applyFont="1" applyAlignment="1">
      <alignment horizontal="left" vertical="top"/>
    </xf>
    <xf numFmtId="43" fontId="29" fillId="0" borderId="0" xfId="47" applyFont="1" applyBorder="1" applyAlignment="1" applyProtection="1">
      <alignment vertical="center"/>
      <protection locked="0"/>
    </xf>
    <xf numFmtId="43" fontId="8" fillId="0" borderId="0" xfId="47" applyFont="1" applyBorder="1" applyAlignment="1" applyProtection="1">
      <alignment vertical="center"/>
      <protection locked="0"/>
    </xf>
    <xf numFmtId="43" fontId="9" fillId="0" borderId="0" xfId="47" applyFont="1" applyBorder="1" applyAlignment="1"/>
    <xf numFmtId="43" fontId="9" fillId="0" borderId="0" xfId="47" applyFont="1" applyAlignment="1" applyProtection="1">
      <alignment horizontal="center" vertical="top"/>
      <protection locked="0"/>
    </xf>
    <xf numFmtId="43" fontId="9" fillId="0" borderId="0" xfId="47" applyFont="1" applyAlignment="1" applyProtection="1">
      <alignment horizontal="left" vertical="top"/>
      <protection locked="0"/>
    </xf>
    <xf numFmtId="43" fontId="11" fillId="0" borderId="10" xfId="47" applyFont="1" applyFill="1" applyBorder="1" applyAlignment="1" applyProtection="1">
      <alignment vertical="center"/>
      <protection locked="0"/>
    </xf>
    <xf numFmtId="43" fontId="11" fillId="25" borderId="10" xfId="47" applyFont="1" applyFill="1" applyBorder="1" applyAlignment="1" applyProtection="1">
      <alignment vertical="center"/>
      <protection locked="0"/>
    </xf>
    <xf numFmtId="14" fontId="11" fillId="25" borderId="10" xfId="46" applyNumberFormat="1" applyFont="1" applyFill="1" applyBorder="1" applyAlignment="1" applyProtection="1">
      <alignment vertical="center"/>
      <protection locked="0"/>
    </xf>
    <xf numFmtId="49" fontId="11" fillId="25" borderId="10" xfId="46" applyNumberFormat="1" applyFont="1" applyFill="1" applyBorder="1" applyAlignment="1" applyProtection="1">
      <alignment horizontal="center" vertical="center"/>
      <protection locked="0"/>
    </xf>
    <xf numFmtId="49" fontId="11" fillId="25" borderId="10" xfId="46" applyNumberFormat="1" applyFont="1" applyFill="1" applyBorder="1" applyAlignment="1" applyProtection="1">
      <alignment vertical="center"/>
      <protection locked="0"/>
    </xf>
    <xf numFmtId="0" fontId="34" fillId="25" borderId="0" xfId="0" applyFont="1" applyFill="1"/>
    <xf numFmtId="4" fontId="34" fillId="25" borderId="0" xfId="0" applyNumberFormat="1" applyFont="1" applyFill="1"/>
    <xf numFmtId="43" fontId="11" fillId="0" borderId="10" xfId="47" applyFont="1" applyBorder="1" applyAlignment="1" applyProtection="1">
      <alignment vertical="center"/>
      <protection locked="0"/>
    </xf>
    <xf numFmtId="14" fontId="11" fillId="0" borderId="10" xfId="47" applyNumberFormat="1" applyFont="1" applyFill="1" applyBorder="1" applyAlignment="1" applyProtection="1">
      <alignment vertical="center"/>
      <protection locked="0"/>
    </xf>
    <xf numFmtId="4" fontId="33" fillId="25" borderId="10" xfId="0" applyNumberFormat="1" applyFont="1" applyFill="1" applyBorder="1"/>
    <xf numFmtId="43" fontId="11" fillId="25" borderId="19" xfId="47" applyFont="1" applyFill="1" applyBorder="1" applyAlignment="1" applyProtection="1">
      <alignment vertical="center"/>
      <protection locked="0"/>
    </xf>
    <xf numFmtId="0" fontId="11" fillId="25" borderId="20" xfId="0" applyFont="1" applyFill="1" applyBorder="1" applyAlignment="1">
      <alignment horizontal="center"/>
    </xf>
    <xf numFmtId="4" fontId="11" fillId="25" borderId="10" xfId="0" applyNumberFormat="1" applyFont="1" applyFill="1" applyBorder="1"/>
    <xf numFmtId="14" fontId="11" fillId="25" borderId="10" xfId="47" applyNumberFormat="1" applyFont="1" applyFill="1" applyBorder="1" applyAlignment="1" applyProtection="1">
      <alignment vertical="center"/>
      <protection locked="0"/>
    </xf>
    <xf numFmtId="4" fontId="33" fillId="0" borderId="10" xfId="0" applyNumberFormat="1" applyFont="1" applyFill="1" applyBorder="1"/>
    <xf numFmtId="4" fontId="33" fillId="0" borderId="10" xfId="0" applyNumberFormat="1" applyFont="1" applyBorder="1" applyAlignment="1">
      <alignment horizontal="center" vertical="top"/>
    </xf>
    <xf numFmtId="4" fontId="33" fillId="0" borderId="10" xfId="0" applyNumberFormat="1" applyFont="1" applyBorder="1"/>
    <xf numFmtId="0" fontId="33" fillId="0" borderId="10" xfId="0" applyFont="1" applyBorder="1" applyAlignment="1">
      <alignment horizontal="center" vertical="top"/>
    </xf>
    <xf numFmtId="43" fontId="11" fillId="0" borderId="19" xfId="47" applyFont="1" applyBorder="1" applyAlignment="1" applyProtection="1">
      <alignment vertical="center"/>
      <protection locked="0"/>
    </xf>
    <xf numFmtId="4" fontId="11" fillId="0" borderId="10" xfId="46" applyNumberFormat="1" applyFont="1" applyBorder="1" applyAlignment="1" applyProtection="1">
      <alignment horizontal="right" vertical="center"/>
      <protection locked="0"/>
    </xf>
    <xf numFmtId="43" fontId="30" fillId="0" borderId="10" xfId="47" applyFont="1" applyFill="1" applyBorder="1" applyAlignment="1" applyProtection="1">
      <alignment vertical="center"/>
      <protection locked="0"/>
    </xf>
    <xf numFmtId="0" fontId="29" fillId="0" borderId="17" xfId="61" applyFont="1" applyFill="1" applyBorder="1" applyAlignment="1" applyProtection="1">
      <alignment horizontal="center" vertical="center" wrapText="1"/>
      <protection locked="0" hidden="1"/>
    </xf>
    <xf numFmtId="0" fontId="29" fillId="0" borderId="17" xfId="46" applyFont="1" applyFill="1" applyBorder="1" applyAlignment="1" applyProtection="1">
      <alignment horizontal="center" vertical="center" wrapText="1"/>
      <protection locked="0" hidden="1"/>
    </xf>
    <xf numFmtId="43" fontId="30" fillId="0" borderId="25" xfId="47" applyFont="1" applyBorder="1" applyAlignment="1" applyProtection="1">
      <alignment horizontal="center" vertical="center" wrapText="1"/>
      <protection locked="0" hidden="1"/>
    </xf>
    <xf numFmtId="0" fontId="30" fillId="0" borderId="24" xfId="46" applyFont="1" applyBorder="1" applyAlignment="1" applyProtection="1">
      <alignment horizontal="center" vertical="center" wrapText="1"/>
      <protection locked="0" hidden="1"/>
    </xf>
    <xf numFmtId="0" fontId="30" fillId="0" borderId="24" xfId="46" applyFont="1" applyBorder="1" applyAlignment="1" applyProtection="1">
      <alignment horizontal="center" vertical="center"/>
      <protection locked="0" hidden="1"/>
    </xf>
    <xf numFmtId="0" fontId="11" fillId="25" borderId="10" xfId="46" applyFont="1" applyFill="1" applyBorder="1" applyAlignment="1" applyProtection="1">
      <alignment vertical="center"/>
      <protection locked="0"/>
    </xf>
    <xf numFmtId="0" fontId="11" fillId="0" borderId="10" xfId="46" applyFont="1" applyFill="1" applyBorder="1" applyAlignment="1" applyProtection="1">
      <alignment vertical="center"/>
      <protection locked="0"/>
    </xf>
    <xf numFmtId="0" fontId="30" fillId="25" borderId="10" xfId="46" applyFont="1" applyFill="1" applyBorder="1" applyAlignment="1" applyProtection="1">
      <alignment vertical="center"/>
      <protection locked="0"/>
    </xf>
    <xf numFmtId="0" fontId="30" fillId="0" borderId="28" xfId="46" applyFont="1" applyBorder="1" applyAlignment="1" applyProtection="1">
      <alignment vertical="center"/>
      <protection locked="0"/>
    </xf>
    <xf numFmtId="43" fontId="11" fillId="0" borderId="28" xfId="47" applyFont="1" applyBorder="1" applyAlignment="1" applyProtection="1">
      <alignment vertical="center"/>
      <protection locked="0"/>
    </xf>
    <xf numFmtId="43" fontId="11" fillId="0" borderId="28" xfId="47" applyFont="1" applyFill="1" applyBorder="1" applyAlignment="1" applyProtection="1">
      <alignment vertical="center"/>
      <protection locked="0"/>
    </xf>
    <xf numFmtId="14" fontId="11" fillId="0" borderId="28" xfId="47" applyNumberFormat="1" applyFont="1" applyFill="1" applyBorder="1" applyAlignment="1" applyProtection="1">
      <alignment vertical="center"/>
      <protection locked="0"/>
    </xf>
    <xf numFmtId="49" fontId="11" fillId="0" borderId="28" xfId="48" applyNumberFormat="1" applyFont="1" applyFill="1" applyBorder="1" applyAlignment="1">
      <alignment vertical="center"/>
    </xf>
    <xf numFmtId="1" fontId="11" fillId="0" borderId="28" xfId="46" applyNumberFormat="1" applyFont="1" applyFill="1" applyBorder="1" applyAlignment="1" applyProtection="1">
      <alignment vertical="center"/>
      <protection locked="0"/>
    </xf>
    <xf numFmtId="0" fontId="11" fillId="0" borderId="28" xfId="46" applyFont="1" applyFill="1" applyBorder="1" applyAlignment="1" applyProtection="1">
      <alignment vertical="center"/>
      <protection locked="0"/>
    </xf>
    <xf numFmtId="14" fontId="11" fillId="0" borderId="10" xfId="46" applyNumberFormat="1" applyFont="1" applyBorder="1" applyAlignment="1" applyProtection="1">
      <alignment horizontal="center" vertical="center"/>
      <protection locked="0"/>
    </xf>
    <xf numFmtId="14" fontId="30" fillId="0" borderId="10" xfId="46" applyNumberFormat="1" applyFont="1" applyBorder="1" applyAlignment="1" applyProtection="1">
      <alignment horizontal="center" vertical="center"/>
      <protection locked="0"/>
    </xf>
    <xf numFmtId="43" fontId="30" fillId="24" borderId="13" xfId="47" applyFont="1" applyFill="1" applyBorder="1" applyAlignment="1" applyProtection="1">
      <alignment vertical="center"/>
      <protection locked="0"/>
    </xf>
    <xf numFmtId="49" fontId="11" fillId="24" borderId="13" xfId="48" applyNumberFormat="1" applyFont="1" applyFill="1" applyBorder="1" applyAlignment="1">
      <alignment vertical="center"/>
    </xf>
    <xf numFmtId="49" fontId="11" fillId="24" borderId="13" xfId="46" applyNumberFormat="1" applyFont="1" applyFill="1" applyBorder="1" applyAlignment="1" applyProtection="1">
      <alignment vertical="center"/>
      <protection locked="0"/>
    </xf>
    <xf numFmtId="0" fontId="11" fillId="24" borderId="13" xfId="46" applyFont="1" applyFill="1" applyBorder="1" applyAlignment="1" applyProtection="1">
      <alignment vertical="center"/>
      <protection locked="0"/>
    </xf>
    <xf numFmtId="0" fontId="11" fillId="0" borderId="29" xfId="46" applyFont="1" applyFill="1" applyBorder="1" applyAlignment="1" applyProtection="1">
      <alignment vertical="center"/>
      <protection locked="0"/>
    </xf>
    <xf numFmtId="15" fontId="11" fillId="25" borderId="10" xfId="46" applyNumberFormat="1" applyFont="1" applyFill="1" applyBorder="1" applyAlignment="1" applyProtection="1">
      <alignment vertical="center"/>
      <protection locked="0"/>
    </xf>
    <xf numFmtId="15" fontId="11" fillId="0" borderId="10" xfId="46" applyNumberFormat="1" applyFont="1" applyBorder="1" applyAlignment="1" applyProtection="1">
      <alignment horizontal="right" vertical="center"/>
      <protection locked="0"/>
    </xf>
    <xf numFmtId="15" fontId="11" fillId="25" borderId="10" xfId="47" applyNumberFormat="1" applyFont="1" applyFill="1" applyBorder="1" applyAlignment="1" applyProtection="1">
      <alignment vertical="center"/>
      <protection locked="0"/>
    </xf>
    <xf numFmtId="15" fontId="11" fillId="0" borderId="10" xfId="47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/>
    <xf numFmtId="14" fontId="11" fillId="0" borderId="0" xfId="46" applyNumberFormat="1" applyFont="1" applyFill="1" applyBorder="1" applyAlignment="1" applyProtection="1">
      <alignment vertical="center"/>
      <protection locked="0"/>
    </xf>
    <xf numFmtId="0" fontId="33" fillId="0" borderId="0" xfId="0" applyFont="1" applyBorder="1"/>
    <xf numFmtId="43" fontId="33" fillId="0" borderId="0" xfId="54" applyFont="1" applyBorder="1"/>
    <xf numFmtId="4" fontId="33" fillId="0" borderId="0" xfId="0" applyNumberFormat="1" applyFont="1" applyFill="1" applyBorder="1"/>
    <xf numFmtId="43" fontId="11" fillId="0" borderId="28" xfId="54" applyFont="1" applyBorder="1" applyAlignment="1" applyProtection="1">
      <alignment vertical="center"/>
      <protection locked="0"/>
    </xf>
    <xf numFmtId="43" fontId="11" fillId="0" borderId="28" xfId="54" applyFont="1" applyFill="1" applyBorder="1" applyAlignment="1" applyProtection="1">
      <alignment vertical="center"/>
      <protection locked="0"/>
    </xf>
    <xf numFmtId="49" fontId="11" fillId="0" borderId="28" xfId="48" applyNumberFormat="1" applyFont="1" applyFill="1" applyBorder="1" applyAlignment="1">
      <alignment horizontal="center" vertical="center"/>
    </xf>
    <xf numFmtId="49" fontId="11" fillId="0" borderId="28" xfId="46" applyNumberFormat="1" applyFont="1" applyFill="1" applyBorder="1" applyAlignment="1" applyProtection="1">
      <alignment horizontal="center" vertical="center"/>
      <protection locked="0"/>
    </xf>
    <xf numFmtId="14" fontId="11" fillId="0" borderId="10" xfId="46" applyNumberFormat="1" applyFont="1" applyFill="1" applyBorder="1" applyAlignment="1" applyProtection="1">
      <alignment vertical="center"/>
      <protection locked="0"/>
    </xf>
    <xf numFmtId="15" fontId="11" fillId="0" borderId="10" xfId="46" applyNumberFormat="1" applyFont="1" applyFill="1" applyBorder="1" applyAlignment="1" applyProtection="1">
      <alignment vertical="center"/>
      <protection locked="0"/>
    </xf>
    <xf numFmtId="43" fontId="30" fillId="0" borderId="19" xfId="54" applyFont="1" applyBorder="1" applyAlignment="1" applyProtection="1">
      <alignment vertical="center"/>
      <protection locked="0"/>
    </xf>
    <xf numFmtId="43" fontId="30" fillId="0" borderId="10" xfId="54" applyFont="1" applyBorder="1" applyAlignment="1" applyProtection="1">
      <alignment vertical="center"/>
      <protection locked="0"/>
    </xf>
    <xf numFmtId="0" fontId="30" fillId="0" borderId="10" xfId="46" applyFont="1" applyFill="1" applyBorder="1" applyAlignment="1" applyProtection="1">
      <alignment vertical="center"/>
      <protection locked="0"/>
    </xf>
    <xf numFmtId="14" fontId="11" fillId="0" borderId="29" xfId="47" applyNumberFormat="1" applyFont="1" applyFill="1" applyBorder="1" applyAlignment="1" applyProtection="1">
      <alignment vertical="center"/>
      <protection locked="0"/>
    </xf>
    <xf numFmtId="43" fontId="11" fillId="0" borderId="31" xfId="54" applyFont="1" applyBorder="1" applyAlignment="1" applyProtection="1">
      <alignment vertical="center"/>
      <protection locked="0"/>
    </xf>
    <xf numFmtId="43" fontId="11" fillId="0" borderId="29" xfId="54" applyFont="1" applyFill="1" applyBorder="1" applyAlignment="1" applyProtection="1">
      <alignment vertical="center"/>
      <protection locked="0"/>
    </xf>
    <xf numFmtId="43" fontId="11" fillId="0" borderId="29" xfId="54" applyFont="1" applyBorder="1" applyAlignment="1" applyProtection="1">
      <alignment vertical="center"/>
      <protection locked="0"/>
    </xf>
    <xf numFmtId="49" fontId="11" fillId="0" borderId="29" xfId="48" quotePrefix="1" applyNumberFormat="1" applyFont="1" applyFill="1" applyBorder="1" applyAlignment="1">
      <alignment horizontal="center" vertical="center"/>
    </xf>
    <xf numFmtId="49" fontId="11" fillId="0" borderId="29" xfId="48" applyNumberFormat="1" applyFont="1" applyFill="1" applyBorder="1" applyAlignment="1">
      <alignment horizontal="center" vertical="center"/>
    </xf>
    <xf numFmtId="49" fontId="11" fillId="0" borderId="29" xfId="46" applyNumberFormat="1" applyFont="1" applyFill="1" applyBorder="1" applyAlignment="1" applyProtection="1">
      <alignment horizontal="center" vertical="center"/>
      <protection locked="0"/>
    </xf>
    <xf numFmtId="43" fontId="36" fillId="0" borderId="0" xfId="54" applyFont="1" applyAlignment="1"/>
    <xf numFmtId="43" fontId="36" fillId="0" borderId="0" xfId="47" applyFont="1" applyAlignment="1">
      <alignment horizontal="left" vertical="top"/>
    </xf>
    <xf numFmtId="43" fontId="36" fillId="0" borderId="0" xfId="47" applyFont="1" applyAlignment="1"/>
    <xf numFmtId="43" fontId="7" fillId="0" borderId="0" xfId="47" applyFont="1" applyBorder="1" applyAlignment="1" applyProtection="1">
      <protection locked="0"/>
    </xf>
    <xf numFmtId="43" fontId="36" fillId="0" borderId="0" xfId="47" applyFont="1" applyAlignment="1" applyProtection="1">
      <protection locked="0"/>
    </xf>
    <xf numFmtId="43" fontId="36" fillId="0" borderId="0" xfId="47" applyFont="1" applyAlignment="1">
      <alignment horizontal="left"/>
    </xf>
    <xf numFmtId="43" fontId="36" fillId="0" borderId="0" xfId="47" applyFont="1" applyAlignment="1" applyProtection="1">
      <alignment horizontal="left" vertical="center"/>
      <protection locked="0"/>
    </xf>
    <xf numFmtId="0" fontId="36" fillId="0" borderId="0" xfId="46" applyFont="1" applyAlignment="1" applyProtection="1">
      <alignment horizontal="left" vertical="center"/>
      <protection locked="0"/>
    </xf>
    <xf numFmtId="1" fontId="36" fillId="0" borderId="0" xfId="46" applyNumberFormat="1" applyFont="1" applyAlignment="1" applyProtection="1">
      <protection locked="0"/>
    </xf>
    <xf numFmtId="167" fontId="36" fillId="0" borderId="0" xfId="46" applyNumberFormat="1" applyFont="1" applyAlignment="1" applyProtection="1">
      <protection locked="0"/>
    </xf>
    <xf numFmtId="0" fontId="36" fillId="0" borderId="0" xfId="46" applyFont="1" applyAlignment="1" applyProtection="1">
      <protection locked="0"/>
    </xf>
    <xf numFmtId="43" fontId="37" fillId="0" borderId="0" xfId="54" applyFont="1" applyAlignment="1"/>
    <xf numFmtId="43" fontId="37" fillId="0" borderId="0" xfId="47" applyFont="1" applyFill="1" applyAlignment="1"/>
    <xf numFmtId="43" fontId="38" fillId="0" borderId="0" xfId="47" applyFont="1" applyAlignment="1" applyProtection="1">
      <protection locked="0"/>
    </xf>
    <xf numFmtId="43" fontId="37" fillId="0" borderId="0" xfId="47" applyFont="1" applyAlignment="1">
      <alignment horizontal="center" vertical="top"/>
    </xf>
    <xf numFmtId="43" fontId="37" fillId="0" borderId="0" xfId="47" applyFont="1" applyAlignment="1">
      <alignment horizontal="left" vertical="top"/>
    </xf>
    <xf numFmtId="43" fontId="37" fillId="0" borderId="0" xfId="47" applyFont="1" applyAlignment="1"/>
    <xf numFmtId="43" fontId="37" fillId="0" borderId="0" xfId="47" applyFont="1" applyBorder="1" applyAlignment="1" applyProtection="1">
      <alignment vertical="center"/>
      <protection locked="0"/>
    </xf>
    <xf numFmtId="43" fontId="38" fillId="0" borderId="0" xfId="47" applyFont="1" applyBorder="1" applyAlignment="1" applyProtection="1">
      <protection locked="0"/>
    </xf>
    <xf numFmtId="43" fontId="38" fillId="0" borderId="0" xfId="47" applyFont="1" applyAlignment="1" applyProtection="1">
      <alignment horizontal="left" vertical="center"/>
      <protection locked="0"/>
    </xf>
    <xf numFmtId="0" fontId="38" fillId="0" borderId="0" xfId="46" applyFont="1" applyAlignment="1" applyProtection="1">
      <alignment horizontal="left" vertical="center"/>
      <protection locked="0"/>
    </xf>
    <xf numFmtId="4" fontId="38" fillId="0" borderId="0" xfId="0" applyNumberFormat="1" applyFont="1"/>
    <xf numFmtId="0" fontId="38" fillId="0" borderId="0" xfId="0" applyFont="1"/>
    <xf numFmtId="43" fontId="37" fillId="0" borderId="0" xfId="47" applyFont="1" applyAlignment="1" applyProtection="1">
      <protection locked="0"/>
    </xf>
    <xf numFmtId="43" fontId="37" fillId="0" borderId="0" xfId="47" applyFont="1" applyAlignment="1">
      <alignment horizontal="left"/>
    </xf>
    <xf numFmtId="43" fontId="38" fillId="0" borderId="0" xfId="47" applyFont="1" applyBorder="1" applyAlignment="1" applyProtection="1">
      <alignment vertical="center"/>
      <protection locked="0"/>
    </xf>
    <xf numFmtId="43" fontId="37" fillId="0" borderId="0" xfId="47" applyFont="1" applyAlignment="1" applyProtection="1">
      <alignment horizontal="left" vertical="center"/>
      <protection locked="0"/>
    </xf>
    <xf numFmtId="0" fontId="37" fillId="0" borderId="0" xfId="46" applyFont="1" applyAlignment="1" applyProtection="1">
      <alignment horizontal="left" vertical="center"/>
      <protection locked="0"/>
    </xf>
    <xf numFmtId="1" fontId="37" fillId="0" borderId="0" xfId="46" applyNumberFormat="1" applyFont="1" applyAlignment="1" applyProtection="1">
      <protection locked="0"/>
    </xf>
    <xf numFmtId="167" fontId="37" fillId="0" borderId="0" xfId="46" applyNumberFormat="1" applyFont="1" applyAlignment="1" applyProtection="1">
      <protection locked="0"/>
    </xf>
    <xf numFmtId="0" fontId="37" fillId="0" borderId="0" xfId="46" applyFont="1" applyAlignment="1" applyProtection="1">
      <protection locked="0"/>
    </xf>
    <xf numFmtId="43" fontId="37" fillId="0" borderId="0" xfId="47" applyFont="1" applyBorder="1" applyAlignment="1"/>
    <xf numFmtId="0" fontId="30" fillId="24" borderId="13" xfId="46" applyFont="1" applyFill="1" applyBorder="1" applyAlignment="1" applyProtection="1">
      <alignment vertical="center"/>
      <protection locked="0"/>
    </xf>
    <xf numFmtId="43" fontId="30" fillId="24" borderId="13" xfId="54" applyFont="1" applyFill="1" applyBorder="1" applyAlignment="1" applyProtection="1">
      <alignment vertical="center"/>
      <protection locked="0"/>
    </xf>
    <xf numFmtId="43" fontId="36" fillId="0" borderId="0" xfId="54" applyFont="1" applyAlignment="1">
      <alignment horizontal="left"/>
    </xf>
    <xf numFmtId="43" fontId="36" fillId="0" borderId="0" xfId="54" applyFont="1" applyAlignment="1">
      <alignment horizontal="left" vertical="top"/>
    </xf>
    <xf numFmtId="43" fontId="7" fillId="0" borderId="0" xfId="54" applyFont="1" applyBorder="1" applyAlignment="1" applyProtection="1">
      <alignment vertical="center"/>
      <protection locked="0"/>
    </xf>
    <xf numFmtId="43" fontId="37" fillId="0" borderId="0" xfId="54" applyFont="1" applyAlignment="1">
      <alignment horizontal="left"/>
    </xf>
    <xf numFmtId="43" fontId="37" fillId="0" borderId="0" xfId="54" applyFont="1" applyAlignment="1">
      <alignment horizontal="left" vertical="top"/>
    </xf>
    <xf numFmtId="43" fontId="38" fillId="0" borderId="0" xfId="54" applyFont="1" applyBorder="1" applyAlignment="1" applyProtection="1">
      <alignment vertical="center"/>
      <protection locked="0"/>
    </xf>
    <xf numFmtId="43" fontId="36" fillId="0" borderId="0" xfId="54" applyFont="1" applyFill="1" applyAlignment="1"/>
    <xf numFmtId="43" fontId="36" fillId="0" borderId="0" xfId="54" applyFont="1" applyAlignment="1">
      <alignment horizontal="center" vertical="top"/>
    </xf>
    <xf numFmtId="43" fontId="36" fillId="0" borderId="0" xfId="54" applyFont="1" applyBorder="1" applyAlignment="1" applyProtection="1">
      <alignment vertical="center"/>
      <protection locked="0"/>
    </xf>
    <xf numFmtId="43" fontId="37" fillId="0" borderId="0" xfId="54" applyFont="1" applyFill="1" applyAlignment="1"/>
    <xf numFmtId="43" fontId="37" fillId="0" borderId="0" xfId="54" applyFont="1" applyAlignment="1">
      <alignment horizontal="center" vertical="top"/>
    </xf>
    <xf numFmtId="43" fontId="37" fillId="0" borderId="0" xfId="54" applyFont="1" applyBorder="1" applyAlignment="1" applyProtection="1">
      <alignment vertical="center"/>
      <protection locked="0"/>
    </xf>
    <xf numFmtId="1" fontId="38" fillId="0" borderId="0" xfId="46" applyNumberFormat="1" applyFont="1" applyAlignment="1" applyProtection="1">
      <protection locked="0"/>
    </xf>
    <xf numFmtId="0" fontId="38" fillId="0" borderId="0" xfId="46" applyFont="1" applyAlignment="1" applyProtection="1">
      <protection locked="0"/>
    </xf>
    <xf numFmtId="43" fontId="37" fillId="0" borderId="0" xfId="54" applyFont="1" applyBorder="1" applyAlignment="1"/>
    <xf numFmtId="43" fontId="37" fillId="0" borderId="0" xfId="54" applyFont="1" applyAlignment="1" applyProtection="1">
      <protection locked="0"/>
    </xf>
    <xf numFmtId="43" fontId="37" fillId="0" borderId="0" xfId="54" applyFont="1" applyAlignment="1" applyProtection="1">
      <alignment horizontal="center" vertical="top"/>
      <protection locked="0"/>
    </xf>
    <xf numFmtId="43" fontId="37" fillId="0" borderId="0" xfId="54" applyFont="1" applyAlignment="1" applyProtection="1">
      <alignment horizontal="left" vertical="top"/>
      <protection locked="0"/>
    </xf>
    <xf numFmtId="43" fontId="37" fillId="0" borderId="0" xfId="47" applyFont="1" applyBorder="1" applyAlignment="1" applyProtection="1">
      <protection locked="0"/>
    </xf>
    <xf numFmtId="43" fontId="30" fillId="24" borderId="30" xfId="54" applyFont="1" applyFill="1" applyBorder="1" applyAlignment="1" applyProtection="1">
      <alignment vertical="center"/>
      <protection locked="0"/>
    </xf>
    <xf numFmtId="43" fontId="11" fillId="24" borderId="30" xfId="47" applyFont="1" applyFill="1" applyBorder="1" applyAlignment="1" applyProtection="1">
      <alignment vertical="center"/>
      <protection locked="0"/>
    </xf>
    <xf numFmtId="49" fontId="11" fillId="24" borderId="30" xfId="48" applyNumberFormat="1" applyFont="1" applyFill="1" applyBorder="1" applyAlignment="1">
      <alignment vertical="center"/>
    </xf>
    <xf numFmtId="49" fontId="11" fillId="24" borderId="30" xfId="46" applyNumberFormat="1" applyFont="1" applyFill="1" applyBorder="1" applyAlignment="1" applyProtection="1">
      <alignment vertical="center"/>
      <protection locked="0"/>
    </xf>
    <xf numFmtId="0" fontId="11" fillId="0" borderId="10" xfId="0" applyFont="1" applyBorder="1" applyAlignment="1">
      <alignment horizontal="center"/>
    </xf>
    <xf numFmtId="43" fontId="11" fillId="0" borderId="29" xfId="47" applyFont="1" applyFill="1" applyBorder="1" applyAlignment="1" applyProtection="1">
      <alignment vertical="center"/>
      <protection locked="0"/>
    </xf>
    <xf numFmtId="0" fontId="11" fillId="0" borderId="33" xfId="46" applyFont="1" applyFill="1" applyBorder="1" applyAlignment="1" applyProtection="1">
      <alignment vertical="center"/>
      <protection locked="0"/>
    </xf>
    <xf numFmtId="43" fontId="11" fillId="0" borderId="33" xfId="47" applyFont="1" applyFill="1" applyBorder="1" applyAlignment="1" applyProtection="1">
      <alignment vertical="center"/>
      <protection locked="0"/>
    </xf>
    <xf numFmtId="43" fontId="30" fillId="0" borderId="33" xfId="47" applyFont="1" applyFill="1" applyBorder="1" applyAlignment="1" applyProtection="1">
      <alignment vertical="center"/>
      <protection locked="0"/>
    </xf>
    <xf numFmtId="43" fontId="11" fillId="0" borderId="33" xfId="47" applyFont="1" applyBorder="1" applyAlignment="1" applyProtection="1">
      <alignment vertical="center"/>
      <protection locked="0"/>
    </xf>
    <xf numFmtId="49" fontId="11" fillId="0" borderId="33" xfId="48" applyNumberFormat="1" applyFont="1" applyFill="1" applyBorder="1" applyAlignment="1">
      <alignment horizontal="center" vertical="center"/>
    </xf>
    <xf numFmtId="43" fontId="37" fillId="0" borderId="0" xfId="47" applyFont="1" applyAlignment="1">
      <alignment horizontal="left"/>
    </xf>
    <xf numFmtId="43" fontId="11" fillId="25" borderId="19" xfId="54" applyFont="1" applyFill="1" applyBorder="1" applyAlignment="1" applyProtection="1">
      <alignment vertical="center"/>
      <protection locked="0"/>
    </xf>
    <xf numFmtId="49" fontId="39" fillId="25" borderId="10" xfId="48" applyNumberFormat="1" applyFont="1" applyFill="1" applyBorder="1" applyAlignment="1">
      <alignment horizontal="center" vertical="center"/>
    </xf>
    <xf numFmtId="43" fontId="37" fillId="0" borderId="0" xfId="47" applyFont="1" applyAlignment="1">
      <alignment horizontal="left"/>
    </xf>
    <xf numFmtId="0" fontId="11" fillId="25" borderId="10" xfId="46" applyFont="1" applyFill="1" applyBorder="1" applyAlignment="1" applyProtection="1">
      <alignment horizontal="center" vertical="center"/>
      <protection locked="0"/>
    </xf>
    <xf numFmtId="49" fontId="40" fillId="25" borderId="10" xfId="48" applyNumberFormat="1" applyFont="1" applyFill="1" applyBorder="1" applyAlignment="1">
      <alignment horizontal="center" vertical="center"/>
    </xf>
    <xf numFmtId="15" fontId="11" fillId="25" borderId="11" xfId="46" applyNumberFormat="1" applyFont="1" applyFill="1" applyBorder="1" applyAlignment="1" applyProtection="1">
      <alignment vertical="center"/>
      <protection locked="0"/>
    </xf>
    <xf numFmtId="43" fontId="11" fillId="25" borderId="35" xfId="54" applyFont="1" applyFill="1" applyBorder="1" applyAlignment="1" applyProtection="1">
      <alignment vertical="center"/>
      <protection locked="0"/>
    </xf>
    <xf numFmtId="4" fontId="33" fillId="25" borderId="11" xfId="0" applyNumberFormat="1" applyFont="1" applyFill="1" applyBorder="1"/>
    <xf numFmtId="43" fontId="11" fillId="25" borderId="11" xfId="54" applyFont="1" applyFill="1" applyBorder="1" applyAlignment="1" applyProtection="1">
      <alignment vertical="center"/>
      <protection locked="0"/>
    </xf>
    <xf numFmtId="49" fontId="11" fillId="25" borderId="11" xfId="48" applyNumberFormat="1" applyFont="1" applyFill="1" applyBorder="1" applyAlignment="1">
      <alignment horizontal="center" vertical="center"/>
    </xf>
    <xf numFmtId="49" fontId="40" fillId="25" borderId="11" xfId="48" applyNumberFormat="1" applyFont="1" applyFill="1" applyBorder="1" applyAlignment="1">
      <alignment horizontal="center" vertical="center"/>
    </xf>
    <xf numFmtId="0" fontId="11" fillId="25" borderId="34" xfId="0" applyFont="1" applyFill="1" applyBorder="1" applyAlignment="1">
      <alignment horizontal="center"/>
    </xf>
    <xf numFmtId="0" fontId="11" fillId="25" borderId="11" xfId="46" applyFont="1" applyFill="1" applyBorder="1" applyAlignment="1" applyProtection="1">
      <alignment vertical="center"/>
      <protection locked="0"/>
    </xf>
    <xf numFmtId="4" fontId="0" fillId="0" borderId="0" xfId="0" applyNumberFormat="1"/>
    <xf numFmtId="43" fontId="11" fillId="25" borderId="10" xfId="47" applyFont="1" applyFill="1" applyBorder="1" applyAlignment="1" applyProtection="1">
      <alignment horizontal="right"/>
      <protection locked="0"/>
    </xf>
    <xf numFmtId="14" fontId="29" fillId="0" borderId="10" xfId="46" applyNumberFormat="1" applyFont="1" applyBorder="1" applyAlignment="1" applyProtection="1">
      <alignment horizontal="center" vertical="center"/>
      <protection locked="0"/>
    </xf>
    <xf numFmtId="14" fontId="30" fillId="0" borderId="11" xfId="46" applyNumberFormat="1" applyFont="1" applyBorder="1" applyAlignment="1" applyProtection="1">
      <alignment horizontal="center" vertical="center"/>
      <protection locked="0"/>
    </xf>
    <xf numFmtId="49" fontId="30" fillId="0" borderId="11" xfId="48" applyNumberFormat="1" applyFont="1" applyFill="1" applyBorder="1" applyAlignment="1">
      <alignment horizontal="center" vertical="center"/>
    </xf>
    <xf numFmtId="49" fontId="30" fillId="0" borderId="11" xfId="46" applyNumberFormat="1" applyFont="1" applyFill="1" applyBorder="1" applyAlignment="1" applyProtection="1">
      <alignment horizontal="center" vertical="center"/>
      <protection locked="0"/>
    </xf>
    <xf numFmtId="43" fontId="30" fillId="0" borderId="19" xfId="47" applyFont="1" applyBorder="1" applyAlignment="1" applyProtection="1">
      <alignment vertical="center"/>
      <protection locked="0"/>
    </xf>
    <xf numFmtId="43" fontId="30" fillId="0" borderId="10" xfId="47" applyFont="1" applyBorder="1" applyAlignment="1" applyProtection="1">
      <alignment vertical="center"/>
      <protection locked="0"/>
    </xf>
    <xf numFmtId="0" fontId="30" fillId="0" borderId="19" xfId="46" applyFont="1" applyFill="1" applyBorder="1" applyAlignment="1" applyProtection="1">
      <alignment vertical="center"/>
      <protection locked="0"/>
    </xf>
    <xf numFmtId="43" fontId="30" fillId="0" borderId="35" xfId="47" applyFont="1" applyBorder="1" applyAlignment="1" applyProtection="1">
      <alignment vertical="center"/>
      <protection locked="0"/>
    </xf>
    <xf numFmtId="43" fontId="30" fillId="0" borderId="11" xfId="47" applyFont="1" applyBorder="1" applyAlignment="1" applyProtection="1">
      <alignment vertical="center"/>
      <protection locked="0"/>
    </xf>
    <xf numFmtId="15" fontId="11" fillId="25" borderId="28" xfId="46" applyNumberFormat="1" applyFont="1" applyFill="1" applyBorder="1" applyAlignment="1" applyProtection="1">
      <alignment vertical="center"/>
      <protection locked="0"/>
    </xf>
    <xf numFmtId="43" fontId="11" fillId="25" borderId="28" xfId="47" applyFont="1" applyFill="1" applyBorder="1" applyAlignment="1" applyProtection="1">
      <alignment vertical="center"/>
      <protection locked="0"/>
    </xf>
    <xf numFmtId="0" fontId="11" fillId="25" borderId="10" xfId="0" applyFont="1" applyFill="1" applyBorder="1" applyAlignment="1">
      <alignment horizontal="center"/>
    </xf>
    <xf numFmtId="43" fontId="11" fillId="0" borderId="32" xfId="47" applyFont="1" applyFill="1" applyBorder="1" applyAlignment="1" applyProtection="1">
      <alignment vertical="center"/>
      <protection locked="0"/>
    </xf>
    <xf numFmtId="43" fontId="11" fillId="0" borderId="32" xfId="47" applyFont="1" applyBorder="1" applyAlignment="1" applyProtection="1">
      <alignment vertical="center"/>
      <protection locked="0"/>
    </xf>
    <xf numFmtId="0" fontId="11" fillId="26" borderId="32" xfId="0" applyFont="1" applyFill="1" applyBorder="1" applyAlignment="1">
      <alignment horizontal="center"/>
    </xf>
    <xf numFmtId="43" fontId="11" fillId="27" borderId="32" xfId="47" applyFont="1" applyFill="1" applyBorder="1" applyAlignment="1" applyProtection="1">
      <alignment vertical="center"/>
      <protection locked="0"/>
    </xf>
    <xf numFmtId="14" fontId="30" fillId="0" borderId="10" xfId="46" applyNumberFormat="1" applyFont="1" applyBorder="1" applyAlignment="1" applyProtection="1">
      <alignment horizontal="left" vertical="center"/>
      <protection locked="0"/>
    </xf>
    <xf numFmtId="43" fontId="11" fillId="25" borderId="35" xfId="47" applyFont="1" applyFill="1" applyBorder="1" applyAlignment="1" applyProtection="1">
      <alignment vertical="center"/>
      <protection locked="0"/>
    </xf>
    <xf numFmtId="43" fontId="11" fillId="25" borderId="11" xfId="47" applyFont="1" applyFill="1" applyBorder="1" applyAlignment="1" applyProtection="1">
      <alignment vertical="center"/>
      <protection locked="0"/>
    </xf>
    <xf numFmtId="43" fontId="11" fillId="0" borderId="11" xfId="54" applyFont="1" applyFill="1" applyBorder="1" applyAlignment="1" applyProtection="1">
      <alignment vertical="center"/>
      <protection locked="0"/>
    </xf>
    <xf numFmtId="43" fontId="33" fillId="0" borderId="0" xfId="0" applyNumberFormat="1" applyFont="1"/>
    <xf numFmtId="4" fontId="33" fillId="0" borderId="0" xfId="47" applyNumberFormat="1" applyFont="1" applyFill="1" applyBorder="1" applyAlignment="1" applyProtection="1">
      <protection locked="0"/>
    </xf>
    <xf numFmtId="4" fontId="33" fillId="0" borderId="0" xfId="0" applyNumberFormat="1" applyFont="1" applyBorder="1"/>
    <xf numFmtId="2" fontId="33" fillId="0" borderId="0" xfId="0" applyNumberFormat="1" applyFont="1"/>
    <xf numFmtId="1" fontId="37" fillId="0" borderId="0" xfId="46" applyNumberFormat="1" applyFont="1" applyAlignment="1" applyProtection="1">
      <alignment wrapText="1"/>
      <protection locked="0"/>
    </xf>
    <xf numFmtId="0" fontId="7" fillId="0" borderId="0" xfId="0" quotePrefix="1" applyFont="1" applyAlignment="1">
      <alignment horizontal="center" wrapText="1"/>
    </xf>
    <xf numFmtId="0" fontId="11" fillId="24" borderId="13" xfId="46" applyFont="1" applyFill="1" applyBorder="1" applyAlignment="1" applyProtection="1">
      <alignment vertical="center" wrapText="1"/>
      <protection locked="0"/>
    </xf>
    <xf numFmtId="0" fontId="34" fillId="0" borderId="0" xfId="46" applyFont="1" applyFill="1" applyBorder="1" applyAlignment="1" applyProtection="1">
      <alignment wrapText="1"/>
      <protection locked="0"/>
    </xf>
    <xf numFmtId="49" fontId="33" fillId="0" borderId="0" xfId="46" applyNumberFormat="1" applyFont="1" applyFill="1" applyBorder="1" applyAlignment="1" applyProtection="1">
      <alignment horizontal="center" wrapText="1"/>
      <protection locked="0"/>
    </xf>
    <xf numFmtId="0" fontId="33" fillId="0" borderId="0" xfId="0" applyFont="1" applyBorder="1" applyAlignment="1">
      <alignment wrapText="1"/>
    </xf>
    <xf numFmtId="0" fontId="33" fillId="0" borderId="0" xfId="0" applyFont="1" applyAlignment="1">
      <alignment wrapText="1"/>
    </xf>
    <xf numFmtId="14" fontId="30" fillId="24" borderId="13" xfId="46" applyNumberFormat="1" applyFont="1" applyFill="1" applyBorder="1" applyAlignment="1" applyProtection="1">
      <alignment horizontal="center" vertical="center"/>
      <protection locked="0"/>
    </xf>
    <xf numFmtId="0" fontId="33" fillId="24" borderId="0" xfId="0" applyFont="1" applyFill="1"/>
    <xf numFmtId="4" fontId="33" fillId="24" borderId="0" xfId="0" applyNumberFormat="1" applyFont="1" applyFill="1"/>
    <xf numFmtId="49" fontId="11" fillId="0" borderId="28" xfId="46" applyNumberFormat="1" applyFont="1" applyFill="1" applyBorder="1" applyAlignment="1" applyProtection="1">
      <alignment vertical="center"/>
      <protection locked="0"/>
    </xf>
    <xf numFmtId="0" fontId="33" fillId="25" borderId="10" xfId="0" applyFont="1" applyFill="1" applyBorder="1"/>
    <xf numFmtId="43" fontId="11" fillId="0" borderId="10" xfId="47" applyFont="1" applyBorder="1" applyAlignment="1" applyProtection="1">
      <alignment horizontal="right" vertical="center"/>
      <protection locked="0"/>
    </xf>
    <xf numFmtId="0" fontId="30" fillId="0" borderId="10" xfId="46" applyFont="1" applyBorder="1" applyAlignment="1" applyProtection="1">
      <alignment vertical="center"/>
      <protection locked="0"/>
    </xf>
    <xf numFmtId="49" fontId="11" fillId="0" borderId="10" xfId="48" applyNumberFormat="1" applyFont="1" applyFill="1" applyBorder="1" applyAlignment="1">
      <alignment vertical="center"/>
    </xf>
    <xf numFmtId="1" fontId="11" fillId="0" borderId="10" xfId="46" applyNumberFormat="1" applyFont="1" applyFill="1" applyBorder="1" applyAlignment="1" applyProtection="1">
      <alignment vertical="center"/>
      <protection locked="0"/>
    </xf>
    <xf numFmtId="49" fontId="11" fillId="0" borderId="10" xfId="46" applyNumberFormat="1" applyFont="1" applyFill="1" applyBorder="1" applyAlignment="1" applyProtection="1">
      <alignment vertical="center"/>
      <protection locked="0"/>
    </xf>
    <xf numFmtId="14" fontId="11" fillId="0" borderId="29" xfId="46" applyNumberFormat="1" applyFont="1" applyBorder="1" applyAlignment="1" applyProtection="1">
      <alignment horizontal="right" vertical="center"/>
      <protection locked="0"/>
    </xf>
    <xf numFmtId="49" fontId="11" fillId="0" borderId="29" xfId="46" applyNumberFormat="1" applyFont="1" applyFill="1" applyBorder="1" applyAlignment="1" applyProtection="1">
      <alignment vertical="center"/>
      <protection locked="0"/>
    </xf>
    <xf numFmtId="14" fontId="11" fillId="0" borderId="33" xfId="46" applyNumberFormat="1" applyFont="1" applyBorder="1" applyAlignment="1" applyProtection="1">
      <alignment horizontal="right" vertical="center"/>
      <protection locked="0"/>
    </xf>
    <xf numFmtId="43" fontId="30" fillId="0" borderId="33" xfId="47" applyFont="1" applyBorder="1" applyAlignment="1" applyProtection="1">
      <alignment vertical="center"/>
      <protection locked="0"/>
    </xf>
    <xf numFmtId="14" fontId="11" fillId="0" borderId="33" xfId="47" applyNumberFormat="1" applyFont="1" applyFill="1" applyBorder="1" applyAlignment="1" applyProtection="1">
      <alignment vertical="center"/>
      <protection locked="0"/>
    </xf>
    <xf numFmtId="49" fontId="11" fillId="0" borderId="33" xfId="46" applyNumberFormat="1" applyFont="1" applyFill="1" applyBorder="1" applyAlignment="1" applyProtection="1">
      <alignment horizontal="center" vertical="center"/>
      <protection locked="0"/>
    </xf>
    <xf numFmtId="14" fontId="30" fillId="25" borderId="29" xfId="46" applyNumberFormat="1" applyFont="1" applyFill="1" applyBorder="1" applyAlignment="1" applyProtection="1">
      <alignment horizontal="center" vertical="center"/>
      <protection locked="0"/>
    </xf>
    <xf numFmtId="43" fontId="30" fillId="25" borderId="29" xfId="47" applyFont="1" applyFill="1" applyBorder="1" applyAlignment="1" applyProtection="1">
      <alignment vertical="center"/>
      <protection locked="0"/>
    </xf>
    <xf numFmtId="49" fontId="30" fillId="25" borderId="29" xfId="48" applyNumberFormat="1" applyFont="1" applyFill="1" applyBorder="1" applyAlignment="1">
      <alignment horizontal="center" vertical="center"/>
    </xf>
    <xf numFmtId="49" fontId="30" fillId="25" borderId="29" xfId="46" applyNumberFormat="1" applyFont="1" applyFill="1" applyBorder="1" applyAlignment="1" applyProtection="1">
      <alignment horizontal="center" vertical="center"/>
      <protection locked="0"/>
    </xf>
    <xf numFmtId="15" fontId="11" fillId="25" borderId="29" xfId="46" applyNumberFormat="1" applyFont="1" applyFill="1" applyBorder="1" applyAlignment="1" applyProtection="1">
      <alignment vertical="center"/>
      <protection locked="0"/>
    </xf>
    <xf numFmtId="0" fontId="30" fillId="25" borderId="29" xfId="46" applyFont="1" applyFill="1" applyBorder="1" applyAlignment="1" applyProtection="1">
      <alignment vertical="center"/>
      <protection locked="0"/>
    </xf>
    <xf numFmtId="15" fontId="11" fillId="0" borderId="33" xfId="46" applyNumberFormat="1" applyFont="1" applyBorder="1" applyAlignment="1" applyProtection="1">
      <alignment horizontal="right" vertical="center"/>
      <protection locked="0"/>
    </xf>
    <xf numFmtId="43" fontId="11" fillId="25" borderId="33" xfId="47" applyFont="1" applyFill="1" applyBorder="1" applyAlignment="1" applyProtection="1">
      <alignment vertical="center"/>
      <protection locked="0"/>
    </xf>
    <xf numFmtId="15" fontId="11" fillId="0" borderId="29" xfId="46" applyNumberFormat="1" applyFont="1" applyBorder="1" applyAlignment="1" applyProtection="1">
      <alignment horizontal="right" vertical="center"/>
      <protection locked="0"/>
    </xf>
    <xf numFmtId="0" fontId="30" fillId="25" borderId="33" xfId="46" applyFont="1" applyFill="1" applyBorder="1" applyAlignment="1" applyProtection="1">
      <alignment vertical="center"/>
      <protection locked="0"/>
    </xf>
    <xf numFmtId="14" fontId="11" fillId="25" borderId="33" xfId="47" applyNumberFormat="1" applyFont="1" applyFill="1" applyBorder="1" applyAlignment="1" applyProtection="1">
      <alignment vertical="center"/>
      <protection locked="0"/>
    </xf>
    <xf numFmtId="49" fontId="11" fillId="25" borderId="33" xfId="48" applyNumberFormat="1" applyFont="1" applyFill="1" applyBorder="1" applyAlignment="1">
      <alignment horizontal="center" vertical="center"/>
    </xf>
    <xf numFmtId="49" fontId="11" fillId="25" borderId="33" xfId="46" applyNumberFormat="1" applyFont="1" applyFill="1" applyBorder="1" applyAlignment="1" applyProtection="1">
      <alignment horizontal="center" vertical="center"/>
      <protection locked="0"/>
    </xf>
    <xf numFmtId="0" fontId="11" fillId="25" borderId="33" xfId="46" applyFont="1" applyFill="1" applyBorder="1" applyAlignment="1" applyProtection="1">
      <alignment vertical="center"/>
      <protection locked="0"/>
    </xf>
    <xf numFmtId="43" fontId="30" fillId="0" borderId="29" xfId="47" applyFont="1" applyFill="1" applyBorder="1" applyAlignment="1" applyProtection="1">
      <alignment vertical="center"/>
      <protection locked="0"/>
    </xf>
    <xf numFmtId="14" fontId="11" fillId="0" borderId="33" xfId="46" applyNumberFormat="1" applyFont="1" applyBorder="1" applyAlignment="1" applyProtection="1">
      <alignment horizontal="center" vertical="center"/>
      <protection locked="0"/>
    </xf>
    <xf numFmtId="49" fontId="11" fillId="25" borderId="33" xfId="48" applyNumberFormat="1" applyFont="1" applyFill="1" applyBorder="1" applyAlignment="1">
      <alignment vertical="center"/>
    </xf>
    <xf numFmtId="49" fontId="11" fillId="25" borderId="33" xfId="46" applyNumberFormat="1" applyFont="1" applyFill="1" applyBorder="1" applyAlignment="1" applyProtection="1">
      <alignment vertical="center"/>
      <protection locked="0"/>
    </xf>
    <xf numFmtId="0" fontId="11" fillId="25" borderId="29" xfId="46" applyFont="1" applyFill="1" applyBorder="1" applyAlignment="1" applyProtection="1">
      <alignment vertical="center"/>
      <protection locked="0"/>
    </xf>
    <xf numFmtId="49" fontId="11" fillId="25" borderId="29" xfId="48" applyNumberFormat="1" applyFont="1" applyFill="1" applyBorder="1" applyAlignment="1">
      <alignment vertical="center"/>
    </xf>
    <xf numFmtId="49" fontId="11" fillId="25" borderId="29" xfId="46" applyNumberFormat="1" applyFont="1" applyFill="1" applyBorder="1" applyAlignment="1" applyProtection="1">
      <alignment vertical="center"/>
      <protection locked="0"/>
    </xf>
    <xf numFmtId="14" fontId="30" fillId="25" borderId="33" xfId="46" applyNumberFormat="1" applyFont="1" applyFill="1" applyBorder="1" applyAlignment="1" applyProtection="1">
      <alignment horizontal="center" vertical="center"/>
      <protection locked="0"/>
    </xf>
    <xf numFmtId="43" fontId="30" fillId="25" borderId="33" xfId="47" applyFont="1" applyFill="1" applyBorder="1" applyAlignment="1" applyProtection="1">
      <alignment vertical="center"/>
      <protection locked="0"/>
    </xf>
    <xf numFmtId="49" fontId="30" fillId="25" borderId="33" xfId="48" applyNumberFormat="1" applyFont="1" applyFill="1" applyBorder="1" applyAlignment="1">
      <alignment horizontal="center" vertical="center"/>
    </xf>
    <xf numFmtId="49" fontId="30" fillId="25" borderId="33" xfId="46" applyNumberFormat="1" applyFont="1" applyFill="1" applyBorder="1" applyAlignment="1" applyProtection="1">
      <alignment horizontal="center" vertical="center"/>
      <protection locked="0"/>
    </xf>
    <xf numFmtId="15" fontId="11" fillId="25" borderId="33" xfId="46" applyNumberFormat="1" applyFont="1" applyFill="1" applyBorder="1" applyAlignment="1" applyProtection="1">
      <alignment vertical="center"/>
      <protection locked="0"/>
    </xf>
    <xf numFmtId="43" fontId="30" fillId="0" borderId="29" xfId="47" applyFont="1" applyBorder="1" applyAlignment="1" applyProtection="1">
      <alignment vertical="center"/>
      <protection locked="0"/>
    </xf>
    <xf numFmtId="43" fontId="11" fillId="25" borderId="29" xfId="46" applyNumberFormat="1" applyFont="1" applyFill="1" applyBorder="1" applyAlignment="1" applyProtection="1">
      <alignment vertical="center"/>
      <protection locked="0"/>
    </xf>
    <xf numFmtId="14" fontId="11" fillId="0" borderId="17" xfId="46" applyNumberFormat="1" applyFont="1" applyBorder="1" applyAlignment="1" applyProtection="1">
      <alignment horizontal="right" vertical="center"/>
      <protection locked="0"/>
    </xf>
    <xf numFmtId="43" fontId="11" fillId="0" borderId="17" xfId="47" applyFont="1" applyBorder="1" applyAlignment="1" applyProtection="1">
      <alignment vertical="center"/>
      <protection locked="0"/>
    </xf>
    <xf numFmtId="43" fontId="11" fillId="0" borderId="17" xfId="47" applyFont="1" applyFill="1" applyBorder="1" applyAlignment="1" applyProtection="1">
      <alignment vertical="center"/>
      <protection locked="0"/>
    </xf>
    <xf numFmtId="14" fontId="11" fillId="0" borderId="17" xfId="47" applyNumberFormat="1" applyFont="1" applyFill="1" applyBorder="1" applyAlignment="1" applyProtection="1">
      <alignment vertical="center"/>
      <protection locked="0"/>
    </xf>
    <xf numFmtId="49" fontId="11" fillId="0" borderId="17" xfId="48" applyNumberFormat="1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/>
    </xf>
    <xf numFmtId="49" fontId="11" fillId="0" borderId="17" xfId="46" applyNumberFormat="1" applyFont="1" applyFill="1" applyBorder="1" applyAlignment="1" applyProtection="1">
      <alignment vertical="center"/>
      <protection locked="0"/>
    </xf>
    <xf numFmtId="0" fontId="11" fillId="0" borderId="17" xfId="46" applyFont="1" applyFill="1" applyBorder="1" applyAlignment="1" applyProtection="1">
      <alignment vertical="center"/>
      <protection locked="0"/>
    </xf>
    <xf numFmtId="0" fontId="30" fillId="0" borderId="17" xfId="46" applyFont="1" applyFill="1" applyBorder="1" applyAlignment="1" applyProtection="1">
      <alignment horizontal="center" vertical="center" wrapText="1"/>
      <protection locked="0" hidden="1"/>
    </xf>
    <xf numFmtId="43" fontId="30" fillId="0" borderId="26" xfId="47" applyFont="1" applyFill="1" applyBorder="1" applyAlignment="1" applyProtection="1">
      <alignment horizontal="center" vertical="center" wrapText="1"/>
      <protection locked="0" hidden="1"/>
    </xf>
    <xf numFmtId="43" fontId="30" fillId="0" borderId="27" xfId="47" applyFont="1" applyFill="1" applyBorder="1" applyAlignment="1" applyProtection="1">
      <alignment horizontal="center" vertical="center" wrapText="1"/>
      <protection locked="0" hidden="1"/>
    </xf>
    <xf numFmtId="1" fontId="30" fillId="0" borderId="25" xfId="46" applyNumberFormat="1" applyFont="1" applyBorder="1" applyAlignment="1" applyProtection="1">
      <alignment horizontal="center" vertical="center"/>
      <protection locked="0" hidden="1"/>
    </xf>
    <xf numFmtId="167" fontId="30" fillId="0" borderId="18" xfId="46" applyNumberFormat="1" applyFont="1" applyBorder="1" applyAlignment="1" applyProtection="1">
      <alignment horizontal="center" vertical="center"/>
      <protection locked="0" hidden="1"/>
    </xf>
    <xf numFmtId="0" fontId="11" fillId="0" borderId="0" xfId="0" applyFont="1" applyAlignment="1" applyProtection="1">
      <alignment horizontal="center" vertical="center"/>
      <protection locked="0" hidden="1"/>
    </xf>
    <xf numFmtId="4" fontId="11" fillId="0" borderId="0" xfId="0" applyNumberFormat="1" applyFont="1" applyAlignment="1" applyProtection="1">
      <alignment horizontal="center" vertical="center"/>
      <protection locked="0" hidden="1"/>
    </xf>
    <xf numFmtId="43" fontId="41" fillId="0" borderId="29" xfId="47" applyFont="1" applyFill="1" applyBorder="1" applyAlignment="1" applyProtection="1">
      <alignment vertical="center"/>
      <protection locked="0"/>
    </xf>
    <xf numFmtId="0" fontId="30" fillId="0" borderId="36" xfId="46" applyFont="1" applyFill="1" applyBorder="1" applyAlignment="1" applyProtection="1">
      <alignment vertical="center"/>
      <protection locked="0"/>
    </xf>
    <xf numFmtId="0" fontId="30" fillId="0" borderId="29" xfId="46" applyFont="1" applyFill="1" applyBorder="1" applyAlignment="1" applyProtection="1">
      <alignment vertical="center"/>
      <protection locked="0"/>
    </xf>
    <xf numFmtId="0" fontId="30" fillId="0" borderId="33" xfId="46" applyFont="1" applyFill="1" applyBorder="1" applyAlignment="1" applyProtection="1">
      <alignment vertical="center"/>
      <protection locked="0"/>
    </xf>
    <xf numFmtId="0" fontId="33" fillId="0" borderId="11" xfId="0" applyFont="1" applyBorder="1"/>
    <xf numFmtId="0" fontId="33" fillId="0" borderId="11" xfId="0" applyFont="1" applyBorder="1" applyAlignment="1">
      <alignment horizontal="center" vertical="top"/>
    </xf>
    <xf numFmtId="0" fontId="33" fillId="0" borderId="11" xfId="0" applyFont="1" applyBorder="1" applyAlignment="1">
      <alignment horizontal="left" vertical="top"/>
    </xf>
    <xf numFmtId="0" fontId="33" fillId="0" borderId="11" xfId="0" applyFont="1" applyBorder="1" applyAlignment="1">
      <alignment horizontal="left" vertical="center"/>
    </xf>
    <xf numFmtId="0" fontId="34" fillId="24" borderId="13" xfId="0" applyFont="1" applyFill="1" applyBorder="1"/>
    <xf numFmtId="44" fontId="34" fillId="24" borderId="13" xfId="0" applyNumberFormat="1" applyFont="1" applyFill="1" applyBorder="1"/>
    <xf numFmtId="0" fontId="33" fillId="24" borderId="13" xfId="0" applyFont="1" applyFill="1" applyBorder="1" applyAlignment="1">
      <alignment horizontal="center" vertical="top"/>
    </xf>
    <xf numFmtId="0" fontId="33" fillId="24" borderId="13" xfId="0" applyFont="1" applyFill="1" applyBorder="1" applyAlignment="1">
      <alignment horizontal="left" vertical="top"/>
    </xf>
    <xf numFmtId="0" fontId="33" fillId="24" borderId="13" xfId="0" applyFont="1" applyFill="1" applyBorder="1"/>
    <xf numFmtId="0" fontId="33" fillId="24" borderId="13" xfId="0" applyFont="1" applyFill="1" applyBorder="1" applyAlignment="1">
      <alignment horizontal="left" vertical="center"/>
    </xf>
    <xf numFmtId="0" fontId="11" fillId="0" borderId="28" xfId="46" applyFont="1" applyFill="1" applyBorder="1" applyAlignment="1" applyProtection="1">
      <alignment vertical="center" wrapText="1"/>
      <protection locked="0"/>
    </xf>
    <xf numFmtId="0" fontId="11" fillId="0" borderId="10" xfId="0" applyFont="1" applyFill="1" applyBorder="1" applyAlignment="1">
      <alignment horizontal="center"/>
    </xf>
    <xf numFmtId="0" fontId="11" fillId="0" borderId="10" xfId="46" applyFont="1" applyFill="1" applyBorder="1" applyAlignment="1" applyProtection="1">
      <alignment vertical="center" wrapText="1"/>
      <protection locked="0"/>
    </xf>
    <xf numFmtId="0" fontId="30" fillId="0" borderId="10" xfId="46" applyFont="1" applyFill="1" applyBorder="1" applyAlignment="1" applyProtection="1">
      <alignment vertical="center" wrapText="1"/>
      <protection locked="0"/>
    </xf>
    <xf numFmtId="14" fontId="30" fillId="0" borderId="10" xfId="47" applyNumberFormat="1" applyFont="1" applyFill="1" applyBorder="1" applyAlignment="1" applyProtection="1">
      <alignment vertical="center"/>
      <protection locked="0"/>
    </xf>
    <xf numFmtId="49" fontId="30" fillId="0" borderId="10" xfId="48" quotePrefix="1" applyNumberFormat="1" applyFont="1" applyFill="1" applyBorder="1" applyAlignment="1">
      <alignment horizontal="center" vertical="center"/>
    </xf>
    <xf numFmtId="14" fontId="11" fillId="0" borderId="10" xfId="46" applyNumberFormat="1" applyFont="1" applyBorder="1" applyAlignment="1" applyProtection="1">
      <alignment horizontal="left" vertical="center"/>
      <protection locked="0"/>
    </xf>
    <xf numFmtId="0" fontId="30" fillId="0" borderId="33" xfId="46" applyFont="1" applyBorder="1" applyAlignment="1" applyProtection="1">
      <alignment vertical="center"/>
      <protection locked="0"/>
    </xf>
    <xf numFmtId="49" fontId="11" fillId="0" borderId="33" xfId="48" applyNumberFormat="1" applyFont="1" applyFill="1" applyBorder="1" applyAlignment="1">
      <alignment vertical="center"/>
    </xf>
    <xf numFmtId="1" fontId="11" fillId="0" borderId="33" xfId="46" applyNumberFormat="1" applyFont="1" applyFill="1" applyBorder="1" applyAlignment="1" applyProtection="1">
      <alignment vertical="center"/>
      <protection locked="0"/>
    </xf>
    <xf numFmtId="49" fontId="11" fillId="0" borderId="33" xfId="46" applyNumberFormat="1" applyFont="1" applyFill="1" applyBorder="1" applyAlignment="1" applyProtection="1">
      <alignment vertical="center"/>
      <protection locked="0"/>
    </xf>
    <xf numFmtId="0" fontId="11" fillId="0" borderId="33" xfId="46" applyFont="1" applyFill="1" applyBorder="1" applyAlignment="1" applyProtection="1">
      <alignment vertical="center" wrapText="1"/>
      <protection locked="0"/>
    </xf>
    <xf numFmtId="0" fontId="8" fillId="0" borderId="10" xfId="46" applyFont="1" applyFill="1" applyBorder="1" applyAlignment="1" applyProtection="1">
      <alignment vertical="center" wrapText="1"/>
      <protection locked="0"/>
    </xf>
    <xf numFmtId="168" fontId="8" fillId="0" borderId="10" xfId="46" applyNumberFormat="1" applyFont="1" applyFill="1" applyBorder="1" applyAlignment="1" applyProtection="1">
      <alignment vertical="justify" wrapText="1"/>
      <protection locked="0"/>
    </xf>
    <xf numFmtId="0" fontId="11" fillId="0" borderId="33" xfId="46" applyFont="1" applyBorder="1" applyAlignment="1" applyProtection="1">
      <alignment vertical="center"/>
      <protection locked="0"/>
    </xf>
    <xf numFmtId="43" fontId="11" fillId="0" borderId="33" xfId="54" applyFont="1" applyBorder="1" applyAlignment="1" applyProtection="1">
      <alignment vertical="center"/>
      <protection locked="0"/>
    </xf>
    <xf numFmtId="43" fontId="11" fillId="0" borderId="33" xfId="54" applyFont="1" applyFill="1" applyBorder="1" applyAlignment="1" applyProtection="1">
      <alignment vertical="center"/>
      <protection locked="0"/>
    </xf>
    <xf numFmtId="15" fontId="11" fillId="0" borderId="33" xfId="46" applyNumberFormat="1" applyFont="1" applyFill="1" applyBorder="1" applyAlignment="1" applyProtection="1">
      <alignment vertical="center"/>
      <protection locked="0"/>
    </xf>
    <xf numFmtId="0" fontId="11" fillId="0" borderId="29" xfId="46" applyFont="1" applyBorder="1" applyAlignment="1" applyProtection="1">
      <alignment vertical="center"/>
      <protection locked="0"/>
    </xf>
    <xf numFmtId="43" fontId="30" fillId="0" borderId="29" xfId="54" applyFont="1" applyBorder="1" applyAlignment="1" applyProtection="1">
      <alignment vertical="center"/>
      <protection locked="0"/>
    </xf>
    <xf numFmtId="15" fontId="11" fillId="0" borderId="29" xfId="46" applyNumberFormat="1" applyFont="1" applyFill="1" applyBorder="1" applyAlignment="1" applyProtection="1">
      <alignment vertical="center"/>
      <protection locked="0"/>
    </xf>
    <xf numFmtId="43" fontId="30" fillId="0" borderId="29" xfId="54" applyFont="1" applyFill="1" applyBorder="1" applyAlignment="1" applyProtection="1">
      <alignment vertical="center"/>
      <protection locked="0"/>
    </xf>
    <xf numFmtId="49" fontId="11" fillId="0" borderId="29" xfId="48" applyNumberFormat="1" applyFont="1" applyFill="1" applyBorder="1" applyAlignment="1">
      <alignment vertical="center"/>
    </xf>
    <xf numFmtId="0" fontId="11" fillId="0" borderId="29" xfId="46" applyFont="1" applyFill="1" applyBorder="1" applyAlignment="1" applyProtection="1">
      <alignment vertical="center" wrapText="1"/>
      <protection locked="0"/>
    </xf>
    <xf numFmtId="14" fontId="30" fillId="0" borderId="29" xfId="46" applyNumberFormat="1" applyFont="1" applyBorder="1" applyAlignment="1" applyProtection="1">
      <alignment horizontal="center" vertical="center"/>
      <protection locked="0"/>
    </xf>
    <xf numFmtId="49" fontId="30" fillId="0" borderId="29" xfId="48" applyNumberFormat="1" applyFont="1" applyFill="1" applyBorder="1" applyAlignment="1">
      <alignment horizontal="center" vertical="center"/>
    </xf>
    <xf numFmtId="49" fontId="30" fillId="0" borderId="29" xfId="46" applyNumberFormat="1" applyFont="1" applyFill="1" applyBorder="1" applyAlignment="1" applyProtection="1">
      <alignment horizontal="center" vertical="center"/>
      <protection locked="0"/>
    </xf>
    <xf numFmtId="0" fontId="30" fillId="0" borderId="29" xfId="46" applyFont="1" applyFill="1" applyBorder="1" applyAlignment="1" applyProtection="1">
      <alignment vertical="center" wrapText="1"/>
      <protection locked="0"/>
    </xf>
    <xf numFmtId="14" fontId="30" fillId="0" borderId="33" xfId="47" applyNumberFormat="1" applyFont="1" applyFill="1" applyBorder="1" applyAlignment="1" applyProtection="1">
      <alignment vertical="center"/>
      <protection locked="0"/>
    </xf>
    <xf numFmtId="43" fontId="30" fillId="0" borderId="33" xfId="54" applyFont="1" applyBorder="1" applyAlignment="1" applyProtection="1">
      <alignment vertical="center"/>
      <protection locked="0"/>
    </xf>
    <xf numFmtId="43" fontId="30" fillId="0" borderId="33" xfId="54" applyFont="1" applyFill="1" applyBorder="1" applyAlignment="1" applyProtection="1">
      <alignment vertical="center"/>
      <protection locked="0"/>
    </xf>
    <xf numFmtId="49" fontId="30" fillId="0" borderId="33" xfId="48" quotePrefix="1" applyNumberFormat="1" applyFont="1" applyFill="1" applyBorder="1" applyAlignment="1">
      <alignment horizontal="center" vertical="center"/>
    </xf>
    <xf numFmtId="49" fontId="30" fillId="0" borderId="33" xfId="48" applyNumberFormat="1" applyFont="1" applyFill="1" applyBorder="1" applyAlignment="1">
      <alignment horizontal="center" vertical="center"/>
    </xf>
    <xf numFmtId="49" fontId="30" fillId="0" borderId="33" xfId="46" applyNumberFormat="1" applyFont="1" applyFill="1" applyBorder="1" applyAlignment="1" applyProtection="1">
      <alignment horizontal="center" vertical="center"/>
      <protection locked="0"/>
    </xf>
    <xf numFmtId="0" fontId="30" fillId="0" borderId="33" xfId="46" applyFont="1" applyFill="1" applyBorder="1" applyAlignment="1" applyProtection="1">
      <alignment vertical="center" wrapText="1"/>
      <protection locked="0"/>
    </xf>
    <xf numFmtId="14" fontId="30" fillId="0" borderId="29" xfId="47" applyNumberFormat="1" applyFont="1" applyFill="1" applyBorder="1" applyAlignment="1" applyProtection="1">
      <alignment vertical="center"/>
      <protection locked="0"/>
    </xf>
    <xf numFmtId="49" fontId="30" fillId="0" borderId="29" xfId="48" quotePrefix="1" applyNumberFormat="1" applyFont="1" applyFill="1" applyBorder="1" applyAlignment="1">
      <alignment horizontal="center" vertical="center"/>
    </xf>
    <xf numFmtId="44" fontId="30" fillId="24" borderId="13" xfId="47" applyNumberFormat="1" applyFont="1" applyFill="1" applyBorder="1" applyAlignment="1" applyProtection="1">
      <alignment vertical="center"/>
      <protection locked="0"/>
    </xf>
    <xf numFmtId="44" fontId="30" fillId="24" borderId="13" xfId="54" applyNumberFormat="1" applyFont="1" applyFill="1" applyBorder="1" applyAlignment="1" applyProtection="1">
      <alignment vertical="center"/>
      <protection locked="0"/>
    </xf>
    <xf numFmtId="14" fontId="30" fillId="0" borderId="33" xfId="46" applyNumberFormat="1" applyFont="1" applyBorder="1" applyAlignment="1" applyProtection="1">
      <alignment horizontal="center" vertical="center"/>
      <protection locked="0"/>
    </xf>
    <xf numFmtId="43" fontId="30" fillId="0" borderId="36" xfId="54" applyFont="1" applyBorder="1" applyAlignment="1" applyProtection="1">
      <alignment vertical="center"/>
      <protection locked="0"/>
    </xf>
    <xf numFmtId="43" fontId="30" fillId="0" borderId="31" xfId="54" applyFont="1" applyBorder="1" applyAlignment="1" applyProtection="1">
      <alignment vertical="center"/>
      <protection locked="0"/>
    </xf>
    <xf numFmtId="15" fontId="11" fillId="25" borderId="14" xfId="46" applyNumberFormat="1" applyFont="1" applyFill="1" applyBorder="1" applyAlignment="1" applyProtection="1">
      <alignment vertical="center"/>
      <protection locked="0"/>
    </xf>
    <xf numFmtId="43" fontId="11" fillId="25" borderId="15" xfId="54" applyFont="1" applyFill="1" applyBorder="1" applyAlignment="1" applyProtection="1">
      <alignment vertical="center"/>
      <protection locked="0"/>
    </xf>
    <xf numFmtId="4" fontId="33" fillId="25" borderId="14" xfId="0" applyNumberFormat="1" applyFont="1" applyFill="1" applyBorder="1"/>
    <xf numFmtId="43" fontId="11" fillId="25" borderId="14" xfId="54" applyFont="1" applyFill="1" applyBorder="1" applyAlignment="1" applyProtection="1">
      <alignment vertical="center"/>
      <protection locked="0"/>
    </xf>
    <xf numFmtId="49" fontId="11" fillId="25" borderId="14" xfId="48" applyNumberFormat="1" applyFont="1" applyFill="1" applyBorder="1" applyAlignment="1">
      <alignment horizontal="center" vertical="center"/>
    </xf>
    <xf numFmtId="49" fontId="40" fillId="25" borderId="14" xfId="48" applyNumberFormat="1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horizontal="center"/>
    </xf>
    <xf numFmtId="0" fontId="11" fillId="25" borderId="14" xfId="46" applyFont="1" applyFill="1" applyBorder="1" applyAlignment="1" applyProtection="1">
      <alignment vertical="center"/>
      <protection locked="0"/>
    </xf>
    <xf numFmtId="4" fontId="33" fillId="25" borderId="29" xfId="0" applyNumberFormat="1" applyFont="1" applyFill="1" applyBorder="1"/>
    <xf numFmtId="43" fontId="11" fillId="25" borderId="29" xfId="54" applyFont="1" applyFill="1" applyBorder="1" applyAlignment="1" applyProtection="1">
      <alignment vertical="center"/>
      <protection locked="0"/>
    </xf>
    <xf numFmtId="49" fontId="11" fillId="25" borderId="29" xfId="48" applyNumberFormat="1" applyFont="1" applyFill="1" applyBorder="1" applyAlignment="1">
      <alignment horizontal="center" vertical="center"/>
    </xf>
    <xf numFmtId="49" fontId="40" fillId="25" borderId="29" xfId="48" applyNumberFormat="1" applyFont="1" applyFill="1" applyBorder="1" applyAlignment="1">
      <alignment horizontal="center" vertical="center"/>
    </xf>
    <xf numFmtId="0" fontId="11" fillId="25" borderId="37" xfId="0" applyFont="1" applyFill="1" applyBorder="1" applyAlignment="1">
      <alignment horizontal="center"/>
    </xf>
    <xf numFmtId="43" fontId="30" fillId="0" borderId="15" xfId="54" applyFont="1" applyBorder="1" applyAlignment="1" applyProtection="1">
      <alignment vertical="center"/>
      <protection locked="0"/>
    </xf>
    <xf numFmtId="43" fontId="30" fillId="0" borderId="36" xfId="47" applyFont="1" applyBorder="1" applyAlignment="1" applyProtection="1">
      <alignment vertical="center"/>
      <protection locked="0"/>
    </xf>
    <xf numFmtId="43" fontId="30" fillId="0" borderId="31" xfId="47" applyFont="1" applyBorder="1" applyAlignment="1" applyProtection="1">
      <alignment vertical="center"/>
      <protection locked="0"/>
    </xf>
    <xf numFmtId="43" fontId="11" fillId="25" borderId="15" xfId="47" applyFont="1" applyFill="1" applyBorder="1" applyAlignment="1" applyProtection="1">
      <alignment vertical="center"/>
      <protection locked="0"/>
    </xf>
    <xf numFmtId="43" fontId="11" fillId="25" borderId="14" xfId="47" applyFont="1" applyFill="1" applyBorder="1" applyAlignment="1" applyProtection="1">
      <alignment vertical="center"/>
      <protection locked="0"/>
    </xf>
    <xf numFmtId="43" fontId="11" fillId="25" borderId="29" xfId="47" applyFont="1" applyFill="1" applyBorder="1" applyAlignment="1" applyProtection="1">
      <alignment vertical="center"/>
      <protection locked="0"/>
    </xf>
    <xf numFmtId="0" fontId="35" fillId="0" borderId="0" xfId="46" applyFont="1" applyAlignment="1">
      <alignment horizontal="left"/>
    </xf>
    <xf numFmtId="0" fontId="9" fillId="0" borderId="0" xfId="46" applyFont="1" applyAlignment="1" applyProtection="1">
      <alignment horizontal="left"/>
      <protection locked="0"/>
    </xf>
    <xf numFmtId="0" fontId="7" fillId="0" borderId="0" xfId="0" quotePrefix="1" applyFont="1" applyAlignment="1">
      <alignment horizontal="left"/>
    </xf>
    <xf numFmtId="0" fontId="30" fillId="0" borderId="28" xfId="46" applyFont="1" applyBorder="1" applyAlignment="1" applyProtection="1">
      <alignment horizontal="left" vertical="center"/>
      <protection locked="0"/>
    </xf>
    <xf numFmtId="15" fontId="11" fillId="25" borderId="10" xfId="46" applyNumberFormat="1" applyFont="1" applyFill="1" applyBorder="1" applyAlignment="1" applyProtection="1">
      <alignment horizontal="left" vertical="center"/>
      <protection locked="0"/>
    </xf>
    <xf numFmtId="14" fontId="30" fillId="0" borderId="29" xfId="46" applyNumberFormat="1" applyFont="1" applyBorder="1" applyAlignment="1" applyProtection="1">
      <alignment horizontal="left" vertical="center"/>
      <protection locked="0"/>
    </xf>
    <xf numFmtId="14" fontId="30" fillId="0" borderId="33" xfId="46" applyNumberFormat="1" applyFont="1" applyBorder="1" applyAlignment="1" applyProtection="1">
      <alignment horizontal="left" vertical="center"/>
      <protection locked="0"/>
    </xf>
    <xf numFmtId="15" fontId="11" fillId="25" borderId="11" xfId="46" applyNumberFormat="1" applyFont="1" applyFill="1" applyBorder="1" applyAlignment="1" applyProtection="1">
      <alignment horizontal="left" vertical="center"/>
      <protection locked="0"/>
    </xf>
    <xf numFmtId="15" fontId="11" fillId="25" borderId="29" xfId="46" applyNumberFormat="1" applyFont="1" applyFill="1" applyBorder="1" applyAlignment="1" applyProtection="1">
      <alignment horizontal="left" vertical="center"/>
      <protection locked="0"/>
    </xf>
    <xf numFmtId="15" fontId="11" fillId="25" borderId="14" xfId="46" applyNumberFormat="1" applyFont="1" applyFill="1" applyBorder="1" applyAlignment="1" applyProtection="1">
      <alignment horizontal="left" vertical="center"/>
      <protection locked="0"/>
    </xf>
    <xf numFmtId="14" fontId="11" fillId="0" borderId="29" xfId="47" applyNumberFormat="1" applyFont="1" applyFill="1" applyBorder="1" applyAlignment="1" applyProtection="1">
      <alignment horizontal="left" vertical="center"/>
      <protection locked="0"/>
    </xf>
    <xf numFmtId="0" fontId="30" fillId="24" borderId="13" xfId="46" applyFont="1" applyFill="1" applyBorder="1" applyAlignment="1" applyProtection="1">
      <alignment horizontal="left" vertical="center"/>
      <protection locked="0"/>
    </xf>
    <xf numFmtId="0" fontId="33" fillId="0" borderId="0" xfId="46" applyFont="1" applyFill="1" applyBorder="1" applyAlignment="1" applyProtection="1">
      <alignment horizontal="left"/>
      <protection locked="0"/>
    </xf>
    <xf numFmtId="0" fontId="33" fillId="0" borderId="0" xfId="0" applyFont="1" applyAlignment="1">
      <alignment horizontal="left"/>
    </xf>
    <xf numFmtId="15" fontId="11" fillId="25" borderId="10" xfId="46" applyNumberFormat="1" applyFont="1" applyFill="1" applyBorder="1" applyAlignment="1" applyProtection="1">
      <alignment horizontal="right" vertical="center"/>
      <protection locked="0"/>
    </xf>
    <xf numFmtId="14" fontId="11" fillId="0" borderId="11" xfId="47" applyNumberFormat="1" applyFont="1" applyFill="1" applyBorder="1" applyAlignment="1" applyProtection="1">
      <alignment vertical="center"/>
      <protection locked="0"/>
    </xf>
    <xf numFmtId="43" fontId="11" fillId="0" borderId="11" xfId="54" applyFont="1" applyBorder="1" applyAlignment="1" applyProtection="1">
      <alignment vertical="center"/>
      <protection locked="0"/>
    </xf>
    <xf numFmtId="49" fontId="11" fillId="0" borderId="11" xfId="48" quotePrefix="1" applyNumberFormat="1" applyFont="1" applyFill="1" applyBorder="1" applyAlignment="1">
      <alignment horizontal="center" vertical="center"/>
    </xf>
    <xf numFmtId="49" fontId="11" fillId="0" borderId="11" xfId="48" applyNumberFormat="1" applyFont="1" applyFill="1" applyBorder="1" applyAlignment="1">
      <alignment horizontal="center" vertical="center"/>
    </xf>
    <xf numFmtId="49" fontId="11" fillId="0" borderId="11" xfId="46" applyNumberFormat="1" applyFont="1" applyFill="1" applyBorder="1" applyAlignment="1" applyProtection="1">
      <alignment horizontal="center" vertical="center"/>
      <protection locked="0"/>
    </xf>
    <xf numFmtId="0" fontId="11" fillId="0" borderId="11" xfId="46" applyFont="1" applyFill="1" applyBorder="1" applyAlignment="1" applyProtection="1">
      <alignment vertical="center"/>
      <protection locked="0"/>
    </xf>
    <xf numFmtId="0" fontId="33" fillId="0" borderId="14" xfId="0" applyFont="1" applyBorder="1"/>
    <xf numFmtId="0" fontId="11" fillId="24" borderId="30" xfId="46" applyFont="1" applyFill="1" applyBorder="1" applyAlignment="1" applyProtection="1">
      <alignment vertical="center"/>
      <protection locked="0"/>
    </xf>
    <xf numFmtId="44" fontId="30" fillId="24" borderId="30" xfId="54" applyNumberFormat="1" applyFont="1" applyFill="1" applyBorder="1" applyAlignment="1" applyProtection="1">
      <alignment vertical="center"/>
      <protection locked="0"/>
    </xf>
    <xf numFmtId="14" fontId="11" fillId="0" borderId="28" xfId="46" applyNumberFormat="1" applyFont="1" applyBorder="1" applyAlignment="1" applyProtection="1">
      <alignment horizontal="center" vertical="center"/>
      <protection locked="0"/>
    </xf>
    <xf numFmtId="49" fontId="39" fillId="0" borderId="32" xfId="48" applyNumberFormat="1" applyFont="1" applyFill="1" applyBorder="1" applyAlignment="1">
      <alignment horizontal="center" vertical="center"/>
    </xf>
    <xf numFmtId="49" fontId="39" fillId="0" borderId="32" xfId="48" applyNumberFormat="1" applyFont="1" applyFill="1" applyBorder="1" applyAlignment="1">
      <alignment horizontal="left" vertical="center"/>
    </xf>
    <xf numFmtId="168" fontId="39" fillId="0" borderId="10" xfId="46" applyNumberFormat="1" applyFont="1" applyFill="1" applyBorder="1" applyAlignment="1" applyProtection="1">
      <alignment vertical="justify" wrapText="1"/>
      <protection locked="0"/>
    </xf>
    <xf numFmtId="43" fontId="37" fillId="0" borderId="0" xfId="47" applyFont="1" applyAlignment="1">
      <alignment horizontal="left"/>
    </xf>
    <xf numFmtId="49" fontId="29" fillId="0" borderId="29" xfId="48" applyNumberFormat="1" applyFont="1" applyFill="1" applyBorder="1" applyAlignment="1">
      <alignment horizontal="center" vertical="center" wrapText="1"/>
    </xf>
    <xf numFmtId="49" fontId="29" fillId="0" borderId="33" xfId="48" applyNumberFormat="1" applyFont="1" applyFill="1" applyBorder="1" applyAlignment="1">
      <alignment horizontal="center" vertical="center" wrapText="1"/>
    </xf>
    <xf numFmtId="49" fontId="8" fillId="0" borderId="10" xfId="48" applyNumberFormat="1" applyFont="1" applyFill="1" applyBorder="1" applyAlignment="1">
      <alignment horizontal="center" vertical="center" wrapText="1"/>
    </xf>
    <xf numFmtId="49" fontId="8" fillId="0" borderId="33" xfId="48" applyNumberFormat="1" applyFont="1" applyFill="1" applyBorder="1" applyAlignment="1">
      <alignment horizontal="center" vertical="center" wrapText="1"/>
    </xf>
    <xf numFmtId="49" fontId="8" fillId="0" borderId="28" xfId="48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15" fontId="11" fillId="0" borderId="10" xfId="46" applyNumberFormat="1" applyFont="1" applyFill="1" applyBorder="1" applyAlignment="1" applyProtection="1">
      <alignment horizontal="center" vertical="center"/>
      <protection locked="0"/>
    </xf>
    <xf numFmtId="43" fontId="30" fillId="0" borderId="10" xfId="54" applyFont="1" applyFill="1" applyBorder="1" applyAlignment="1" applyProtection="1">
      <alignment horizontal="center" vertical="center"/>
      <protection locked="0"/>
    </xf>
    <xf numFmtId="0" fontId="35" fillId="0" borderId="0" xfId="46" applyFont="1" applyAlignment="1">
      <alignment horizontal="center"/>
    </xf>
    <xf numFmtId="43" fontId="30" fillId="0" borderId="28" xfId="54" applyFont="1" applyFill="1" applyBorder="1" applyAlignment="1" applyProtection="1">
      <alignment horizontal="center" vertical="center"/>
      <protection locked="0"/>
    </xf>
    <xf numFmtId="43" fontId="30" fillId="0" borderId="33" xfId="47" applyFont="1" applyFill="1" applyBorder="1" applyAlignment="1" applyProtection="1">
      <alignment horizontal="center" vertical="center"/>
      <protection locked="0"/>
    </xf>
    <xf numFmtId="43" fontId="30" fillId="0" borderId="10" xfId="47" applyFont="1" applyFill="1" applyBorder="1" applyAlignment="1" applyProtection="1">
      <alignment horizontal="center" vertical="center"/>
      <protection locked="0"/>
    </xf>
    <xf numFmtId="0" fontId="30" fillId="24" borderId="30" xfId="46" applyFont="1" applyFill="1" applyBorder="1" applyAlignment="1" applyProtection="1">
      <alignment horizontal="center" vertical="center"/>
      <protection locked="0"/>
    </xf>
    <xf numFmtId="0" fontId="33" fillId="0" borderId="0" xfId="0" applyFont="1" applyAlignment="1">
      <alignment horizontal="center"/>
    </xf>
    <xf numFmtId="43" fontId="37" fillId="0" borderId="0" xfId="54" applyFont="1" applyFill="1" applyAlignment="1">
      <alignment horizontal="left"/>
    </xf>
    <xf numFmtId="0" fontId="29" fillId="24" borderId="13" xfId="46" applyFont="1" applyFill="1" applyBorder="1" applyAlignment="1" applyProtection="1">
      <alignment horizontal="center" vertical="center" wrapText="1"/>
      <protection locked="0" hidden="1"/>
    </xf>
    <xf numFmtId="0" fontId="29" fillId="24" borderId="13" xfId="61" applyFont="1" applyFill="1" applyBorder="1" applyAlignment="1" applyProtection="1">
      <alignment horizontal="center" vertical="center" wrapText="1"/>
      <protection locked="0" hidden="1"/>
    </xf>
    <xf numFmtId="0" fontId="30" fillId="24" borderId="13" xfId="46" applyFont="1" applyFill="1" applyBorder="1" applyAlignment="1" applyProtection="1">
      <alignment horizontal="center" vertical="center" wrapText="1"/>
      <protection locked="0" hidden="1"/>
    </xf>
    <xf numFmtId="43" fontId="30" fillId="24" borderId="13" xfId="47" applyFont="1" applyFill="1" applyBorder="1" applyAlignment="1" applyProtection="1">
      <alignment horizontal="center" vertical="center" wrapText="1"/>
      <protection locked="0" hidden="1"/>
    </xf>
    <xf numFmtId="1" fontId="30" fillId="24" borderId="13" xfId="46" applyNumberFormat="1" applyFont="1" applyFill="1" applyBorder="1" applyAlignment="1" applyProtection="1">
      <alignment horizontal="center" vertical="center"/>
      <protection locked="0" hidden="1"/>
    </xf>
    <xf numFmtId="167" fontId="30" fillId="24" borderId="13" xfId="46" applyNumberFormat="1" applyFont="1" applyFill="1" applyBorder="1" applyAlignment="1" applyProtection="1">
      <alignment horizontal="center" vertical="center"/>
      <protection locked="0" hidden="1"/>
    </xf>
    <xf numFmtId="14" fontId="30" fillId="0" borderId="28" xfId="46" applyNumberFormat="1" applyFont="1" applyBorder="1" applyAlignment="1" applyProtection="1">
      <alignment horizontal="center" vertical="center"/>
      <protection locked="0"/>
    </xf>
    <xf numFmtId="1" fontId="30" fillId="24" borderId="13" xfId="46" applyNumberFormat="1" applyFont="1" applyFill="1" applyBorder="1" applyAlignment="1" applyProtection="1">
      <alignment horizontal="center"/>
      <protection locked="0" hidden="1"/>
    </xf>
    <xf numFmtId="167" fontId="30" fillId="24" borderId="13" xfId="46" applyNumberFormat="1" applyFont="1" applyFill="1" applyBorder="1" applyAlignment="1" applyProtection="1">
      <alignment horizontal="center"/>
      <protection locked="0" hidden="1"/>
    </xf>
    <xf numFmtId="15" fontId="11" fillId="25" borderId="10" xfId="46" applyNumberFormat="1" applyFont="1" applyFill="1" applyBorder="1" applyAlignment="1" applyProtection="1">
      <alignment horizontal="center" vertical="center"/>
      <protection locked="0"/>
    </xf>
    <xf numFmtId="0" fontId="11" fillId="24" borderId="10" xfId="0" applyFont="1" applyFill="1" applyBorder="1" applyAlignment="1">
      <alignment horizontal="center"/>
    </xf>
    <xf numFmtId="15" fontId="11" fillId="24" borderId="10" xfId="46" applyNumberFormat="1" applyFont="1" applyFill="1" applyBorder="1" applyAlignment="1" applyProtection="1">
      <alignment horizontal="right" vertical="center"/>
      <protection locked="0"/>
    </xf>
    <xf numFmtId="43" fontId="11" fillId="24" borderId="10" xfId="47" applyFont="1" applyFill="1" applyBorder="1" applyAlignment="1" applyProtection="1">
      <alignment vertical="center"/>
      <protection locked="0"/>
    </xf>
    <xf numFmtId="49" fontId="11" fillId="24" borderId="10" xfId="48" applyNumberFormat="1" applyFont="1" applyFill="1" applyBorder="1" applyAlignment="1">
      <alignment horizontal="center" vertical="center"/>
    </xf>
    <xf numFmtId="49" fontId="39" fillId="24" borderId="10" xfId="48" applyNumberFormat="1" applyFont="1" applyFill="1" applyBorder="1" applyAlignment="1">
      <alignment horizontal="center" vertical="center"/>
    </xf>
    <xf numFmtId="0" fontId="11" fillId="24" borderId="10" xfId="46" applyFont="1" applyFill="1" applyBorder="1" applyAlignment="1" applyProtection="1">
      <alignment vertical="center"/>
      <protection locked="0"/>
    </xf>
    <xf numFmtId="0" fontId="11" fillId="25" borderId="10" xfId="0" applyFont="1" applyFill="1" applyBorder="1" applyAlignment="1">
      <alignment horizontal="center" vertical="center"/>
    </xf>
    <xf numFmtId="43" fontId="34" fillId="0" borderId="0" xfId="54" applyFont="1"/>
    <xf numFmtId="1" fontId="35" fillId="0" borderId="0" xfId="46" applyNumberFormat="1" applyFont="1" applyAlignment="1" applyProtection="1">
      <alignment horizontal="center"/>
      <protection locked="0"/>
    </xf>
    <xf numFmtId="1" fontId="30" fillId="0" borderId="23" xfId="46" applyNumberFormat="1" applyFont="1" applyBorder="1" applyAlignment="1" applyProtection="1">
      <alignment horizontal="center" vertical="center"/>
      <protection locked="0" hidden="1"/>
    </xf>
    <xf numFmtId="1" fontId="30" fillId="0" borderId="21" xfId="46" applyNumberFormat="1" applyFont="1" applyBorder="1" applyAlignment="1" applyProtection="1">
      <alignment horizontal="center" vertical="center"/>
      <protection locked="0" hidden="1"/>
    </xf>
    <xf numFmtId="0" fontId="30" fillId="0" borderId="12" xfId="46" applyFont="1" applyBorder="1" applyAlignment="1" applyProtection="1">
      <alignment horizontal="center" vertical="center" wrapText="1"/>
      <protection locked="0" hidden="1"/>
    </xf>
    <xf numFmtId="0" fontId="30" fillId="0" borderId="17" xfId="46" applyFont="1" applyBorder="1" applyAlignment="1" applyProtection="1">
      <alignment horizontal="center" vertical="center" wrapText="1"/>
      <protection locked="0" hidden="1"/>
    </xf>
    <xf numFmtId="0" fontId="30" fillId="0" borderId="12" xfId="46" applyFont="1" applyBorder="1" applyAlignment="1" applyProtection="1">
      <alignment horizontal="center" vertical="center"/>
      <protection locked="0" hidden="1"/>
    </xf>
    <xf numFmtId="0" fontId="30" fillId="0" borderId="17" xfId="46" applyFont="1" applyBorder="1" applyAlignment="1" applyProtection="1">
      <alignment horizontal="center" vertical="center"/>
      <protection locked="0" hidden="1"/>
    </xf>
    <xf numFmtId="0" fontId="30" fillId="0" borderId="16" xfId="46" applyFont="1" applyFill="1" applyBorder="1" applyAlignment="1" applyProtection="1">
      <alignment horizontal="center" vertical="center"/>
      <protection locked="0" hidden="1"/>
    </xf>
    <xf numFmtId="0" fontId="30" fillId="0" borderId="13" xfId="46" applyFont="1" applyFill="1" applyBorder="1" applyAlignment="1" applyProtection="1">
      <alignment horizontal="center" vertical="center"/>
      <protection locked="0" hidden="1"/>
    </xf>
    <xf numFmtId="0" fontId="30" fillId="0" borderId="24" xfId="46" applyFont="1" applyFill="1" applyBorder="1" applyAlignment="1" applyProtection="1">
      <alignment horizontal="center" vertical="center"/>
      <protection locked="0" hidden="1"/>
    </xf>
    <xf numFmtId="43" fontId="30" fillId="0" borderId="21" xfId="47" applyFont="1" applyFill="1" applyBorder="1" applyAlignment="1" applyProtection="1">
      <alignment horizontal="center" vertical="center" wrapText="1"/>
      <protection locked="0" hidden="1"/>
    </xf>
    <xf numFmtId="43" fontId="30" fillId="0" borderId="16" xfId="47" applyFont="1" applyFill="1" applyBorder="1" applyAlignment="1" applyProtection="1">
      <alignment horizontal="center" vertical="center" wrapText="1"/>
      <protection locked="0" hidden="1"/>
    </xf>
    <xf numFmtId="43" fontId="30" fillId="0" borderId="23" xfId="47" applyFont="1" applyBorder="1" applyAlignment="1" applyProtection="1">
      <alignment horizontal="center" vertical="center" wrapText="1"/>
      <protection locked="0" hidden="1"/>
    </xf>
    <xf numFmtId="43" fontId="30" fillId="0" borderId="22" xfId="47" applyFont="1" applyBorder="1" applyAlignment="1" applyProtection="1">
      <alignment horizontal="center" vertical="center" wrapText="1"/>
      <protection locked="0" hidden="1"/>
    </xf>
    <xf numFmtId="0" fontId="30" fillId="24" borderId="13" xfId="46" applyFont="1" applyFill="1" applyBorder="1" applyAlignment="1" applyProtection="1">
      <alignment horizontal="center" vertical="center" wrapText="1"/>
      <protection locked="0" hidden="1"/>
    </xf>
    <xf numFmtId="0" fontId="30" fillId="24" borderId="13" xfId="46" applyFont="1" applyFill="1" applyBorder="1" applyAlignment="1" applyProtection="1">
      <alignment horizontal="center" vertical="center"/>
      <protection locked="0" hidden="1"/>
    </xf>
    <xf numFmtId="43" fontId="30" fillId="24" borderId="13" xfId="47" applyFont="1" applyFill="1" applyBorder="1" applyAlignment="1" applyProtection="1">
      <alignment horizontal="center" vertical="center" wrapText="1"/>
      <protection locked="0" hidden="1"/>
    </xf>
    <xf numFmtId="1" fontId="30" fillId="24" borderId="13" xfId="46" applyNumberFormat="1" applyFont="1" applyFill="1" applyBorder="1" applyAlignment="1" applyProtection="1">
      <alignment horizontal="center" vertical="center"/>
      <protection locked="0" hidden="1"/>
    </xf>
    <xf numFmtId="1" fontId="37" fillId="0" borderId="0" xfId="46" applyNumberFormat="1" applyFont="1" applyAlignment="1" applyProtection="1">
      <alignment horizontal="center"/>
      <protection locked="0"/>
    </xf>
    <xf numFmtId="1" fontId="38" fillId="0" borderId="0" xfId="46" applyNumberFormat="1" applyFont="1" applyAlignment="1" applyProtection="1">
      <alignment horizontal="center"/>
      <protection locked="0"/>
    </xf>
    <xf numFmtId="0" fontId="30" fillId="24" borderId="13" xfId="46" applyFont="1" applyFill="1" applyBorder="1" applyAlignment="1" applyProtection="1">
      <alignment vertical="center" wrapText="1"/>
      <protection locked="0" hidden="1"/>
    </xf>
    <xf numFmtId="0" fontId="30" fillId="24" borderId="13" xfId="46" applyFont="1" applyFill="1" applyBorder="1" applyAlignment="1" applyProtection="1">
      <alignment horizontal="center"/>
      <protection locked="0" hidden="1"/>
    </xf>
    <xf numFmtId="43" fontId="30" fillId="24" borderId="13" xfId="47" applyFont="1" applyFill="1" applyBorder="1" applyAlignment="1" applyProtection="1">
      <alignment horizontal="center" wrapText="1"/>
      <protection locked="0" hidden="1"/>
    </xf>
    <xf numFmtId="43" fontId="30" fillId="24" borderId="13" xfId="47" applyFont="1" applyFill="1" applyBorder="1" applyAlignment="1" applyProtection="1">
      <alignment horizontal="left" vertical="center" wrapText="1"/>
      <protection locked="0" hidden="1"/>
    </xf>
    <xf numFmtId="1" fontId="30" fillId="24" borderId="13" xfId="46" applyNumberFormat="1" applyFont="1" applyFill="1" applyBorder="1" applyAlignment="1" applyProtection="1">
      <alignment horizontal="center"/>
      <protection locked="0" hidden="1"/>
    </xf>
    <xf numFmtId="0" fontId="30" fillId="24" borderId="12" xfId="46" applyFont="1" applyFill="1" applyBorder="1" applyAlignment="1" applyProtection="1">
      <alignment horizontal="center" vertical="center" wrapText="1"/>
      <protection locked="0" hidden="1"/>
    </xf>
    <xf numFmtId="0" fontId="30" fillId="24" borderId="17" xfId="46" applyFont="1" applyFill="1" applyBorder="1" applyAlignment="1" applyProtection="1">
      <alignment horizontal="center" vertical="center" wrapText="1"/>
      <protection locked="0" hidden="1"/>
    </xf>
    <xf numFmtId="0" fontId="30" fillId="24" borderId="12" xfId="46" applyFont="1" applyFill="1" applyBorder="1" applyAlignment="1" applyProtection="1">
      <alignment horizontal="center" vertical="center"/>
      <protection locked="0" hidden="1"/>
    </xf>
    <xf numFmtId="0" fontId="30" fillId="24" borderId="17" xfId="46" applyFont="1" applyFill="1" applyBorder="1" applyAlignment="1" applyProtection="1">
      <alignment horizontal="center" vertical="center"/>
      <protection locked="0" hidden="1"/>
    </xf>
    <xf numFmtId="43" fontId="30" fillId="24" borderId="12" xfId="47" applyFont="1" applyFill="1" applyBorder="1" applyAlignment="1" applyProtection="1">
      <alignment horizontal="center" vertical="center" wrapText="1"/>
      <protection locked="0" hidden="1"/>
    </xf>
    <xf numFmtId="43" fontId="30" fillId="24" borderId="17" xfId="47" applyFont="1" applyFill="1" applyBorder="1" applyAlignment="1" applyProtection="1">
      <alignment horizontal="center" vertical="center" wrapText="1"/>
      <protection locked="0" hidden="1"/>
    </xf>
    <xf numFmtId="49" fontId="8" fillId="0" borderId="11" xfId="48" applyNumberFormat="1" applyFont="1" applyFill="1" applyBorder="1" applyAlignment="1">
      <alignment horizontal="center" vertical="center" wrapText="1"/>
    </xf>
    <xf numFmtId="49" fontId="8" fillId="0" borderId="33" xfId="48" applyNumberFormat="1" applyFont="1" applyFill="1" applyBorder="1" applyAlignment="1">
      <alignment horizontal="center" vertical="center" wrapText="1"/>
    </xf>
  </cellXfs>
  <cellStyles count="69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8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uro" xfId="45"/>
    <cellStyle name="Hipervínculo 2" xfId="60"/>
    <cellStyle name="Incorrecto" xfId="31" builtinId="27" customBuiltin="1"/>
    <cellStyle name="Millares" xfId="54" builtinId="3"/>
    <cellStyle name="Millares 2" xfId="43"/>
    <cellStyle name="Millares 2 2" xfId="47"/>
    <cellStyle name="Millares 2 2 2" xfId="65"/>
    <cellStyle name="Millares 3" xfId="51"/>
    <cellStyle name="Millares 4" xfId="64"/>
    <cellStyle name="Moneda 2" xfId="44"/>
    <cellStyle name="Moneda 2 2" xfId="48"/>
    <cellStyle name="Neutral" xfId="32" builtinId="28" customBuiltin="1"/>
    <cellStyle name="Normal" xfId="0" builtinId="0"/>
    <cellStyle name="Normal 15" xfId="62"/>
    <cellStyle name="Normal 2" xfId="42"/>
    <cellStyle name="Normal 2 13" xfId="61"/>
    <cellStyle name="Normal 2 2" xfId="46"/>
    <cellStyle name="Normal 2 3" xfId="66"/>
    <cellStyle name="Normal 3" xfId="49"/>
    <cellStyle name="Normal 4" xfId="52"/>
    <cellStyle name="Normal 5" xfId="53"/>
    <cellStyle name="Normal 6" xfId="55"/>
    <cellStyle name="Normal 6 2" xfId="58"/>
    <cellStyle name="Normal 6 3" xfId="63"/>
    <cellStyle name="Normal 6 4" xfId="67"/>
    <cellStyle name="Normal 7" xfId="56"/>
    <cellStyle name="Normal 7 2" xfId="68"/>
    <cellStyle name="Normal 8" xfId="57"/>
    <cellStyle name="Normal 9" xfId="59"/>
    <cellStyle name="Notas" xfId="33" builtinId="10" customBuiltin="1"/>
    <cellStyle name="Porcentual 2" xfId="50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2" xfId="39" builtinId="17" customBuiltin="1"/>
    <cellStyle name="Título 3" xfId="40" builtinId="18" customBuiltin="1"/>
    <cellStyle name="Total" xfId="41" builtinId="25" customBuiltin="1"/>
  </cellStyles>
  <dxfs count="0"/>
  <tableStyles count="0" defaultTableStyle="TableStyleMedium9" defaultPivotStyle="PivotStyleLight16"/>
  <colors>
    <mruColors>
      <color rgb="FF00CC99"/>
      <color rgb="FFE7FFF9"/>
      <color rgb="FF0000FF"/>
      <color rgb="FF33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292</xdr:row>
      <xdr:rowOff>27494</xdr:rowOff>
    </xdr:from>
    <xdr:to>
      <xdr:col>15</xdr:col>
      <xdr:colOff>302562</xdr:colOff>
      <xdr:row>302</xdr:row>
      <xdr:rowOff>44823</xdr:rowOff>
    </xdr:to>
    <xdr:grpSp>
      <xdr:nvGrpSpPr>
        <xdr:cNvPr id="7" name="Grupo 6"/>
        <xdr:cNvGrpSpPr/>
      </xdr:nvGrpSpPr>
      <xdr:grpSpPr>
        <a:xfrm>
          <a:off x="0" y="47652494"/>
          <a:ext cx="12627912" cy="1446079"/>
          <a:chOff x="705573" y="10043572"/>
          <a:chExt cx="11375266" cy="1311703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705573" y="10043572"/>
            <a:ext cx="2272958" cy="13117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ANTONIO GASPAR BELTRAN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PRESIDENTE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3015411" y="10048793"/>
            <a:ext cx="3053503" cy="12346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VIANEY CASTORENA TENORIO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PRIMER SINDICA PROCURADORA</a:t>
            </a: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6153897" y="10047805"/>
            <a:ext cx="2684311" cy="12641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M.A. WILIBALDO VALENTE PASTOR 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SECRETARIO DE FINANZAS Y ADMINISTRACION</a:t>
            </a:r>
          </a:p>
        </xdr:txBody>
      </xdr:sp>
      <xdr:sp macro="" textlink="">
        <xdr:nvSpPr>
          <xdr:cNvPr id="11" name="Text Box 9"/>
          <xdr:cNvSpPr txBox="1">
            <a:spLocks noChangeArrowheads="1"/>
          </xdr:cNvSpPr>
        </xdr:nvSpPr>
        <xdr:spPr bwMode="auto">
          <a:xfrm>
            <a:off x="8955958" y="10045233"/>
            <a:ext cx="3124881" cy="123289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Revisó.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MTRO. FRANCISCO JAVIER RIOS MARTINEZ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CONTRALOR INTERNO MUNICIPAL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76</xdr:row>
      <xdr:rowOff>140452</xdr:rowOff>
    </xdr:from>
    <xdr:to>
      <xdr:col>13</xdr:col>
      <xdr:colOff>11206</xdr:colOff>
      <xdr:row>87</xdr:row>
      <xdr:rowOff>44824</xdr:rowOff>
    </xdr:to>
    <xdr:grpSp>
      <xdr:nvGrpSpPr>
        <xdr:cNvPr id="23" name="Grupo 22"/>
        <xdr:cNvGrpSpPr/>
      </xdr:nvGrpSpPr>
      <xdr:grpSpPr>
        <a:xfrm>
          <a:off x="0" y="12751552"/>
          <a:ext cx="10964956" cy="1475997"/>
          <a:chOff x="705573" y="10039007"/>
          <a:chExt cx="11375266" cy="1316268"/>
        </a:xfrm>
      </xdr:grpSpPr>
      <xdr:sp macro="" textlink="">
        <xdr:nvSpPr>
          <xdr:cNvPr id="24" name="Text Box 6"/>
          <xdr:cNvSpPr txBox="1">
            <a:spLocks noChangeArrowheads="1"/>
          </xdr:cNvSpPr>
        </xdr:nvSpPr>
        <xdr:spPr bwMode="auto">
          <a:xfrm>
            <a:off x="705573" y="10043572"/>
            <a:ext cx="2272958" cy="13117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ANTONIO GASPAR BELTRAN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PRESIDENTE MUNICIPAL</a:t>
            </a:r>
          </a:p>
        </xdr:txBody>
      </xdr:sp>
      <xdr:sp macro="" textlink="">
        <xdr:nvSpPr>
          <xdr:cNvPr id="25" name="Text Box 9"/>
          <xdr:cNvSpPr txBox="1">
            <a:spLocks noChangeArrowheads="1"/>
          </xdr:cNvSpPr>
        </xdr:nvSpPr>
        <xdr:spPr bwMode="auto">
          <a:xfrm>
            <a:off x="3015412" y="10039007"/>
            <a:ext cx="3053503" cy="12346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VIANEY CASTORENA TENORIO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PRIMER SINDICA PROCURADORA</a:t>
            </a:r>
          </a:p>
        </xdr:txBody>
      </xdr:sp>
      <xdr:sp macro="" textlink="">
        <xdr:nvSpPr>
          <xdr:cNvPr id="26" name="Text Box 8"/>
          <xdr:cNvSpPr txBox="1">
            <a:spLocks noChangeArrowheads="1"/>
          </xdr:cNvSpPr>
        </xdr:nvSpPr>
        <xdr:spPr bwMode="auto">
          <a:xfrm>
            <a:off x="6153897" y="10047805"/>
            <a:ext cx="2684311" cy="12641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M.A. WILIBALDO VALENTE PASTOR 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SECRETARIO DE FINANZAS Y ADMINISTRACION</a:t>
            </a:r>
          </a:p>
        </xdr:txBody>
      </xdr:sp>
      <xdr:sp macro="" textlink="">
        <xdr:nvSpPr>
          <xdr:cNvPr id="27" name="Text Box 9"/>
          <xdr:cNvSpPr txBox="1">
            <a:spLocks noChangeArrowheads="1"/>
          </xdr:cNvSpPr>
        </xdr:nvSpPr>
        <xdr:spPr bwMode="auto">
          <a:xfrm>
            <a:off x="8955958" y="10045233"/>
            <a:ext cx="3124881" cy="123289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Revisó.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MTRO. FRANCISCO JAVIER RIOS MARTINEZ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CONTRALOR INTERNO MUNICIPAL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107</xdr:row>
      <xdr:rowOff>43325</xdr:rowOff>
    </xdr:from>
    <xdr:to>
      <xdr:col>13</xdr:col>
      <xdr:colOff>18490</xdr:colOff>
      <xdr:row>117</xdr:row>
      <xdr:rowOff>116163</xdr:rowOff>
    </xdr:to>
    <xdr:grpSp>
      <xdr:nvGrpSpPr>
        <xdr:cNvPr id="7" name="Grupo 6"/>
        <xdr:cNvGrpSpPr/>
      </xdr:nvGrpSpPr>
      <xdr:grpSpPr>
        <a:xfrm>
          <a:off x="0" y="20322050"/>
          <a:ext cx="10972240" cy="1501588"/>
          <a:chOff x="705573" y="10043572"/>
          <a:chExt cx="11375266" cy="1311703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705573" y="10043572"/>
            <a:ext cx="2272958" cy="13117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ANTONIO GASPAR BELTRAN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PRESIDENTE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3005545" y="10055649"/>
            <a:ext cx="3053503" cy="12346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VIANEY CASTORENA TENORIO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PRIMER SINDICA PROCURADORA</a:t>
            </a: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6153897" y="10047805"/>
            <a:ext cx="2684311" cy="12641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M.A. WILIBALDO VALENTE PASTOR 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SECRETARIO DE FINANZAS Y ADMINISTRACION</a:t>
            </a:r>
          </a:p>
        </xdr:txBody>
      </xdr:sp>
      <xdr:sp macro="" textlink="">
        <xdr:nvSpPr>
          <xdr:cNvPr id="11" name="Text Box 9"/>
          <xdr:cNvSpPr txBox="1">
            <a:spLocks noChangeArrowheads="1"/>
          </xdr:cNvSpPr>
        </xdr:nvSpPr>
        <xdr:spPr bwMode="auto">
          <a:xfrm>
            <a:off x="8955958" y="10045233"/>
            <a:ext cx="3124881" cy="123289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Revisó.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MTRO. FRANCISCO JAVIER RIOS MARTINEZ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CONTRALOR INTERNO MUNICIPAL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38</xdr:row>
      <xdr:rowOff>51027</xdr:rowOff>
    </xdr:from>
    <xdr:to>
      <xdr:col>13</xdr:col>
      <xdr:colOff>85045</xdr:colOff>
      <xdr:row>47</xdr:row>
      <xdr:rowOff>144575</xdr:rowOff>
    </xdr:to>
    <xdr:grpSp>
      <xdr:nvGrpSpPr>
        <xdr:cNvPr id="7" name="Grupo 6"/>
        <xdr:cNvGrpSpPr/>
      </xdr:nvGrpSpPr>
      <xdr:grpSpPr>
        <a:xfrm>
          <a:off x="1" y="6356577"/>
          <a:ext cx="10714944" cy="1379423"/>
          <a:chOff x="705573" y="10043572"/>
          <a:chExt cx="11375266" cy="1311703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705573" y="10043572"/>
            <a:ext cx="2272958" cy="13117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ANTONIO GASPAR BELTRAN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PRESIDENTE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3005545" y="10055649"/>
            <a:ext cx="3053503" cy="12346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VIANEY CASTORENA TENORIO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PRIMER SINDICA PROCURADORA</a:t>
            </a: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6153897" y="10047805"/>
            <a:ext cx="2684311" cy="12641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M.A. WILIBALDO VALENTE PASTOR 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SECRETARIO DE FINANZAS Y ADMINISTRACION</a:t>
            </a:r>
          </a:p>
        </xdr:txBody>
      </xdr:sp>
      <xdr:sp macro="" textlink="">
        <xdr:nvSpPr>
          <xdr:cNvPr id="11" name="Text Box 9"/>
          <xdr:cNvSpPr txBox="1">
            <a:spLocks noChangeArrowheads="1"/>
          </xdr:cNvSpPr>
        </xdr:nvSpPr>
        <xdr:spPr bwMode="auto">
          <a:xfrm>
            <a:off x="8955958" y="10045233"/>
            <a:ext cx="3124881" cy="123289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Revisó.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MTRO. FRANCISCO JAVIER RIOS MARTINEZ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CONTRALOR INTERNO MUNICIPAL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74</xdr:row>
      <xdr:rowOff>97017</xdr:rowOff>
    </xdr:from>
    <xdr:to>
      <xdr:col>12</xdr:col>
      <xdr:colOff>752474</xdr:colOff>
      <xdr:row>84</xdr:row>
      <xdr:rowOff>80282</xdr:rowOff>
    </xdr:to>
    <xdr:grpSp>
      <xdr:nvGrpSpPr>
        <xdr:cNvPr id="11" name="Grupo 10"/>
        <xdr:cNvGrpSpPr/>
      </xdr:nvGrpSpPr>
      <xdr:grpSpPr>
        <a:xfrm>
          <a:off x="133350" y="12412842"/>
          <a:ext cx="10677524" cy="1412015"/>
          <a:chOff x="705573" y="10045233"/>
          <a:chExt cx="11375266" cy="1327958"/>
        </a:xfrm>
      </xdr:grpSpPr>
      <xdr:sp macro="" textlink="">
        <xdr:nvSpPr>
          <xdr:cNvPr id="12" name="Text Box 6"/>
          <xdr:cNvSpPr txBox="1">
            <a:spLocks noChangeArrowheads="1"/>
          </xdr:cNvSpPr>
        </xdr:nvSpPr>
        <xdr:spPr bwMode="auto">
          <a:xfrm>
            <a:off x="705573" y="10061488"/>
            <a:ext cx="2272958" cy="13117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ANTONIO GASPAR BELTRAN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PRESIDENTE MUNICIPAL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3005545" y="10055649"/>
            <a:ext cx="3053503" cy="12346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VIANEY CASTORENA TENORIO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PRIMER SINDICA PROCURADORA</a:t>
            </a:r>
          </a:p>
        </xdr:txBody>
      </xdr:sp>
      <xdr:sp macro="" textlink="">
        <xdr:nvSpPr>
          <xdr:cNvPr id="14" name="Text Box 8"/>
          <xdr:cNvSpPr txBox="1">
            <a:spLocks noChangeArrowheads="1"/>
          </xdr:cNvSpPr>
        </xdr:nvSpPr>
        <xdr:spPr bwMode="auto">
          <a:xfrm>
            <a:off x="6153897" y="10047805"/>
            <a:ext cx="2684311" cy="12641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M.A. WILIBALDO VALENTE PASTOR 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SECRETARIO DE FINANZAS Y ADMINISTRACION</a:t>
            </a:r>
          </a:p>
        </xdr:txBody>
      </xdr:sp>
      <xdr:sp macro="" textlink="">
        <xdr:nvSpPr>
          <xdr:cNvPr id="15" name="Text Box 9"/>
          <xdr:cNvSpPr txBox="1">
            <a:spLocks noChangeArrowheads="1"/>
          </xdr:cNvSpPr>
        </xdr:nvSpPr>
        <xdr:spPr bwMode="auto">
          <a:xfrm>
            <a:off x="8955958" y="10045233"/>
            <a:ext cx="3124881" cy="123289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Revisó.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MTRO. FRANCISCO JAVIER RIOS MARTINEZ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CONTRALOR INTERNO MUNICIPAL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325538</xdr:colOff>
      <xdr:row>38</xdr:row>
      <xdr:rowOff>48228</xdr:rowOff>
    </xdr:from>
    <xdr:to>
      <xdr:col>12</xdr:col>
      <xdr:colOff>853029</xdr:colOff>
      <xdr:row>47</xdr:row>
      <xdr:rowOff>140807</xdr:rowOff>
    </xdr:to>
    <xdr:grpSp>
      <xdr:nvGrpSpPr>
        <xdr:cNvPr id="8" name="Grupo 7"/>
        <xdr:cNvGrpSpPr/>
      </xdr:nvGrpSpPr>
      <xdr:grpSpPr>
        <a:xfrm>
          <a:off x="325538" y="6185641"/>
          <a:ext cx="10450056" cy="1359818"/>
          <a:chOff x="705573" y="10043572"/>
          <a:chExt cx="11375266" cy="1311703"/>
        </a:xfrm>
      </xdr:grpSpPr>
      <xdr:sp macro="" textlink="">
        <xdr:nvSpPr>
          <xdr:cNvPr id="12" name="Text Box 6"/>
          <xdr:cNvSpPr txBox="1">
            <a:spLocks noChangeArrowheads="1"/>
          </xdr:cNvSpPr>
        </xdr:nvSpPr>
        <xdr:spPr bwMode="auto">
          <a:xfrm>
            <a:off x="705573" y="10043572"/>
            <a:ext cx="2272958" cy="13117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ANTONIO GASPAR BELTRAN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PRESIDENTE MUNICIPAL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3005545" y="10055649"/>
            <a:ext cx="3053503" cy="12346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VIANEY CASTORENA TENORIO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PRIMER SINDICA PROCURADOR</a:t>
            </a:r>
          </a:p>
        </xdr:txBody>
      </xdr:sp>
      <xdr:sp macro="" textlink="">
        <xdr:nvSpPr>
          <xdr:cNvPr id="14" name="Text Box 8"/>
          <xdr:cNvSpPr txBox="1">
            <a:spLocks noChangeArrowheads="1"/>
          </xdr:cNvSpPr>
        </xdr:nvSpPr>
        <xdr:spPr bwMode="auto">
          <a:xfrm>
            <a:off x="6153897" y="10047805"/>
            <a:ext cx="2684311" cy="12641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LIC. WILIBALDO VALENTE PASTOR 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SECRETARIO DE FINANZAS Y ADMINISTRACION</a:t>
            </a:r>
          </a:p>
        </xdr:txBody>
      </xdr:sp>
      <xdr:sp macro="" textlink="">
        <xdr:nvSpPr>
          <xdr:cNvPr id="15" name="Text Box 9"/>
          <xdr:cNvSpPr txBox="1">
            <a:spLocks noChangeArrowheads="1"/>
          </xdr:cNvSpPr>
        </xdr:nvSpPr>
        <xdr:spPr bwMode="auto">
          <a:xfrm>
            <a:off x="8955958" y="10045233"/>
            <a:ext cx="3124881" cy="123289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Revisó.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L.C. FRANCISCO JAVIER RIOS MARTINEZ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CONTRALOR INTERNO MUNICIPAL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116417</xdr:colOff>
      <xdr:row>73</xdr:row>
      <xdr:rowOff>95250</xdr:rowOff>
    </xdr:from>
    <xdr:to>
      <xdr:col>13</xdr:col>
      <xdr:colOff>698500</xdr:colOff>
      <xdr:row>83</xdr:row>
      <xdr:rowOff>105834</xdr:rowOff>
    </xdr:to>
    <xdr:grpSp>
      <xdr:nvGrpSpPr>
        <xdr:cNvPr id="11" name="Grupo 10"/>
        <xdr:cNvGrpSpPr/>
      </xdr:nvGrpSpPr>
      <xdr:grpSpPr>
        <a:xfrm>
          <a:off x="116417" y="12149667"/>
          <a:ext cx="10414000" cy="1492250"/>
          <a:chOff x="705573" y="10043572"/>
          <a:chExt cx="11375266" cy="1311703"/>
        </a:xfrm>
      </xdr:grpSpPr>
      <xdr:sp macro="" textlink="">
        <xdr:nvSpPr>
          <xdr:cNvPr id="12" name="Text Box 6"/>
          <xdr:cNvSpPr txBox="1">
            <a:spLocks noChangeArrowheads="1"/>
          </xdr:cNvSpPr>
        </xdr:nvSpPr>
        <xdr:spPr bwMode="auto">
          <a:xfrm>
            <a:off x="705573" y="10043572"/>
            <a:ext cx="2272958" cy="13117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ANTONIO GASPAR BELTRAN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PRESIDENTE MUNICIPAL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3005545" y="10055649"/>
            <a:ext cx="3053503" cy="12346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LIC. VIANEY CASTORENA TENORIO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PRIMER SINDICA PROCURADOR</a:t>
            </a:r>
          </a:p>
        </xdr:txBody>
      </xdr:sp>
      <xdr:sp macro="" textlink="">
        <xdr:nvSpPr>
          <xdr:cNvPr id="14" name="Text Box 8"/>
          <xdr:cNvSpPr txBox="1">
            <a:spLocks noChangeArrowheads="1"/>
          </xdr:cNvSpPr>
        </xdr:nvSpPr>
        <xdr:spPr bwMode="auto">
          <a:xfrm>
            <a:off x="6153897" y="10047805"/>
            <a:ext cx="2684311" cy="12641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LIC. WILIBALDO VALENTE PASTOR 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SECRETARIO DE FINANZAS Y ADMINISTRACION</a:t>
            </a:r>
          </a:p>
        </xdr:txBody>
      </xdr:sp>
      <xdr:sp macro="" textlink="">
        <xdr:nvSpPr>
          <xdr:cNvPr id="15" name="Text Box 9"/>
          <xdr:cNvSpPr txBox="1">
            <a:spLocks noChangeArrowheads="1"/>
          </xdr:cNvSpPr>
        </xdr:nvSpPr>
        <xdr:spPr bwMode="auto">
          <a:xfrm>
            <a:off x="8955958" y="10045233"/>
            <a:ext cx="3124881" cy="123289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Revisó.</a:t>
            </a: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L.C. FRANCISCO JAVIER RIOS MARTINEZ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CONTRALOR INTERNO MUNICIPAL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05"/>
  <sheetViews>
    <sheetView view="pageBreakPreview" zoomScaleNormal="100" zoomScaleSheetLayoutView="100" workbookViewId="0">
      <selection activeCell="C31" sqref="C31"/>
    </sheetView>
  </sheetViews>
  <sheetFormatPr baseColWidth="10" defaultColWidth="11.42578125" defaultRowHeight="11.25" x14ac:dyDescent="0.2"/>
  <cols>
    <col min="1" max="1" width="9.140625" style="3" customWidth="1"/>
    <col min="2" max="2" width="14.85546875" style="3" customWidth="1"/>
    <col min="3" max="3" width="14.140625" style="3" customWidth="1"/>
    <col min="4" max="4" width="14.7109375" style="29" bestFit="1" customWidth="1"/>
    <col min="5" max="5" width="14.28515625" style="30" customWidth="1"/>
    <col min="6" max="6" width="14.28515625" style="3" customWidth="1"/>
    <col min="7" max="7" width="12.28515625" style="3" customWidth="1"/>
    <col min="8" max="8" width="13.85546875" style="3" customWidth="1"/>
    <col min="9" max="9" width="9.28515625" style="3" customWidth="1"/>
    <col min="10" max="10" width="15.28515625" style="3" customWidth="1"/>
    <col min="11" max="11" width="11.140625" style="31" customWidth="1"/>
    <col min="12" max="12" width="12.140625" style="31" customWidth="1"/>
    <col min="13" max="13" width="7.7109375" style="3" customWidth="1"/>
    <col min="14" max="14" width="11" style="3" customWidth="1"/>
    <col min="15" max="15" width="10.7109375" style="3" customWidth="1"/>
    <col min="16" max="16" width="11.42578125" style="3"/>
    <col min="17" max="17" width="11.7109375" style="4" customWidth="1"/>
    <col min="18" max="16384" width="11.42578125" style="3"/>
  </cols>
  <sheetData>
    <row r="1" spans="1:17" s="49" customFormat="1" ht="15.75" x14ac:dyDescent="0.25">
      <c r="A1" s="450" t="s">
        <v>197</v>
      </c>
      <c r="B1" s="86"/>
      <c r="C1" s="51"/>
      <c r="D1" s="87"/>
      <c r="E1" s="88"/>
      <c r="F1" s="85"/>
      <c r="G1" s="51"/>
      <c r="H1" s="89"/>
      <c r="I1" s="77"/>
      <c r="J1" s="68"/>
      <c r="K1" s="52"/>
      <c r="L1" s="53"/>
      <c r="M1" s="469"/>
      <c r="N1" s="469"/>
      <c r="O1" s="54"/>
      <c r="Q1" s="50"/>
    </row>
    <row r="2" spans="1:17" s="49" customFormat="1" ht="15.75" x14ac:dyDescent="0.25">
      <c r="A2" s="85" t="s">
        <v>28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60"/>
      <c r="Q2" s="50"/>
    </row>
    <row r="3" spans="1:17" s="49" customFormat="1" ht="15.75" x14ac:dyDescent="0.25">
      <c r="A3" s="85" t="s">
        <v>162</v>
      </c>
      <c r="B3" s="85"/>
      <c r="C3" s="57"/>
      <c r="D3" s="80"/>
      <c r="E3" s="88"/>
      <c r="F3" s="85"/>
      <c r="G3" s="57"/>
      <c r="H3" s="90"/>
      <c r="I3" s="57"/>
      <c r="J3" s="70"/>
      <c r="K3" s="58"/>
      <c r="L3" s="59"/>
      <c r="M3" s="61"/>
      <c r="N3" s="56"/>
      <c r="O3" s="60"/>
      <c r="Q3" s="50"/>
    </row>
    <row r="4" spans="1:17" s="49" customFormat="1" ht="15.75" x14ac:dyDescent="0.25">
      <c r="A4" s="85" t="s">
        <v>198</v>
      </c>
      <c r="B4" s="85"/>
      <c r="C4" s="57"/>
      <c r="D4" s="88"/>
      <c r="E4" s="88"/>
      <c r="F4" s="91"/>
      <c r="G4" s="57"/>
      <c r="H4" s="67"/>
      <c r="I4" s="57"/>
      <c r="J4" s="90"/>
      <c r="L4" s="59"/>
      <c r="M4" s="61"/>
      <c r="N4" s="56"/>
      <c r="O4" s="60"/>
      <c r="Q4" s="50"/>
    </row>
    <row r="5" spans="1:17" s="49" customFormat="1" ht="15.75" x14ac:dyDescent="0.25">
      <c r="A5" s="60"/>
      <c r="B5" s="57"/>
      <c r="C5" s="57"/>
      <c r="D5" s="92"/>
      <c r="E5" s="93"/>
      <c r="F5" s="85"/>
      <c r="G5" s="57"/>
      <c r="H5" s="67"/>
      <c r="I5" s="57"/>
      <c r="J5" s="72"/>
      <c r="K5" s="58"/>
      <c r="L5" s="59"/>
      <c r="M5" s="61"/>
      <c r="N5" s="56"/>
      <c r="O5" s="60"/>
      <c r="Q5" s="50"/>
    </row>
    <row r="6" spans="1:17" s="1" customFormat="1" ht="12.75" x14ac:dyDescent="0.2">
      <c r="A6" s="36"/>
      <c r="B6" s="36"/>
      <c r="C6" s="36"/>
      <c r="D6" s="37"/>
      <c r="E6" s="38"/>
      <c r="F6" s="36"/>
      <c r="G6" s="36"/>
      <c r="H6" s="36"/>
      <c r="I6" s="36"/>
      <c r="J6" s="73"/>
      <c r="K6" s="39"/>
      <c r="L6" s="39"/>
      <c r="M6" s="36"/>
      <c r="N6" s="36"/>
      <c r="O6" s="36"/>
      <c r="Q6" s="35"/>
    </row>
    <row r="7" spans="1:17" s="330" customFormat="1" ht="15.75" customHeight="1" x14ac:dyDescent="0.2">
      <c r="A7" s="474" t="s">
        <v>0</v>
      </c>
      <c r="B7" s="474" t="s">
        <v>2</v>
      </c>
      <c r="C7" s="119"/>
      <c r="D7" s="476" t="s">
        <v>3</v>
      </c>
      <c r="E7" s="477"/>
      <c r="F7" s="477"/>
      <c r="G7" s="477"/>
      <c r="H7" s="478"/>
      <c r="I7" s="479" t="s">
        <v>4</v>
      </c>
      <c r="J7" s="480"/>
      <c r="K7" s="481" t="s">
        <v>5</v>
      </c>
      <c r="L7" s="482"/>
      <c r="M7" s="470" t="s">
        <v>6</v>
      </c>
      <c r="N7" s="471"/>
      <c r="O7" s="472" t="s">
        <v>7</v>
      </c>
      <c r="Q7" s="331"/>
    </row>
    <row r="8" spans="1:17" s="330" customFormat="1" ht="54" customHeight="1" x14ac:dyDescent="0.2">
      <c r="A8" s="475"/>
      <c r="B8" s="475"/>
      <c r="C8" s="116" t="s">
        <v>164</v>
      </c>
      <c r="D8" s="115" t="s">
        <v>165</v>
      </c>
      <c r="E8" s="115" t="s">
        <v>166</v>
      </c>
      <c r="F8" s="116" t="s">
        <v>167</v>
      </c>
      <c r="G8" s="116" t="s">
        <v>168</v>
      </c>
      <c r="H8" s="325" t="s">
        <v>8</v>
      </c>
      <c r="I8" s="326" t="s">
        <v>0</v>
      </c>
      <c r="J8" s="327" t="s">
        <v>9</v>
      </c>
      <c r="K8" s="117" t="s">
        <v>10</v>
      </c>
      <c r="L8" s="118" t="s">
        <v>11</v>
      </c>
      <c r="M8" s="328" t="s">
        <v>1</v>
      </c>
      <c r="N8" s="329" t="s">
        <v>0</v>
      </c>
      <c r="O8" s="473"/>
      <c r="Q8" s="331"/>
    </row>
    <row r="9" spans="1:17" ht="12" x14ac:dyDescent="0.2">
      <c r="A9" s="123" t="s">
        <v>29</v>
      </c>
      <c r="B9" s="124"/>
      <c r="C9" s="125"/>
      <c r="D9" s="125"/>
      <c r="E9" s="125"/>
      <c r="F9" s="125"/>
      <c r="G9" s="125"/>
      <c r="H9" s="124"/>
      <c r="I9" s="126"/>
      <c r="J9" s="125"/>
      <c r="K9" s="127"/>
      <c r="L9" s="127"/>
      <c r="M9" s="128"/>
      <c r="N9" s="276"/>
      <c r="O9" s="129"/>
    </row>
    <row r="10" spans="1:17" s="83" customFormat="1" ht="12.75" customHeight="1" x14ac:dyDescent="0.2">
      <c r="A10" s="137">
        <v>43472</v>
      </c>
      <c r="B10" s="95">
        <v>238778.19</v>
      </c>
      <c r="C10" s="95"/>
      <c r="D10" s="103"/>
      <c r="E10" s="95"/>
      <c r="F10" s="95"/>
      <c r="G10" s="95"/>
      <c r="H10" s="95">
        <f t="shared" ref="H10:H21" si="0">SUM(C10:G10)</f>
        <v>0</v>
      </c>
      <c r="I10" s="137">
        <v>43467</v>
      </c>
      <c r="J10" s="94">
        <v>238778.19</v>
      </c>
      <c r="K10" s="82" t="s">
        <v>17</v>
      </c>
      <c r="L10" s="82" t="s">
        <v>18</v>
      </c>
      <c r="M10" s="253" t="s">
        <v>30</v>
      </c>
      <c r="N10" s="137">
        <v>43472</v>
      </c>
      <c r="O10" s="120"/>
      <c r="Q10" s="84"/>
    </row>
    <row r="11" spans="1:17" s="83" customFormat="1" ht="12.75" customHeight="1" x14ac:dyDescent="0.2">
      <c r="A11" s="137">
        <v>43472</v>
      </c>
      <c r="B11" s="95">
        <v>2521390.7799999998</v>
      </c>
      <c r="C11" s="95"/>
      <c r="D11" s="103"/>
      <c r="E11" s="95"/>
      <c r="F11" s="95"/>
      <c r="G11" s="95"/>
      <c r="H11" s="95">
        <f t="shared" si="0"/>
        <v>0</v>
      </c>
      <c r="I11" s="137">
        <v>43467</v>
      </c>
      <c r="J11" s="94">
        <v>2521390.7799999998</v>
      </c>
      <c r="K11" s="82" t="s">
        <v>17</v>
      </c>
      <c r="L11" s="82" t="s">
        <v>18</v>
      </c>
      <c r="M11" s="253" t="s">
        <v>30</v>
      </c>
      <c r="N11" s="137">
        <v>43472</v>
      </c>
      <c r="O11" s="120"/>
      <c r="Q11" s="84"/>
    </row>
    <row r="12" spans="1:17" s="83" customFormat="1" ht="12.75" customHeight="1" x14ac:dyDescent="0.2">
      <c r="A12" s="137">
        <v>43472</v>
      </c>
      <c r="B12" s="95">
        <v>280154.53000000003</v>
      </c>
      <c r="C12" s="95"/>
      <c r="D12" s="95">
        <v>280154.53000000003</v>
      </c>
      <c r="E12" s="95"/>
      <c r="F12" s="95"/>
      <c r="G12" s="95"/>
      <c r="H12" s="95">
        <f t="shared" si="0"/>
        <v>280154.53000000003</v>
      </c>
      <c r="I12" s="137"/>
      <c r="J12" s="94"/>
      <c r="K12" s="82"/>
      <c r="L12" s="82"/>
      <c r="M12" s="253" t="s">
        <v>30</v>
      </c>
      <c r="N12" s="137">
        <v>43472</v>
      </c>
      <c r="O12" s="120"/>
      <c r="Q12" s="84"/>
    </row>
    <row r="13" spans="1:17" s="83" customFormat="1" ht="12.75" customHeight="1" x14ac:dyDescent="0.2">
      <c r="A13" s="137">
        <v>43486</v>
      </c>
      <c r="B13" s="95">
        <v>6196578.8099999996</v>
      </c>
      <c r="C13" s="95"/>
      <c r="D13" s="103"/>
      <c r="E13" s="95"/>
      <c r="F13" s="95"/>
      <c r="G13" s="95"/>
      <c r="H13" s="95">
        <f t="shared" si="0"/>
        <v>0</v>
      </c>
      <c r="I13" s="137">
        <v>43480</v>
      </c>
      <c r="J13" s="94">
        <v>6196578.8099999996</v>
      </c>
      <c r="K13" s="82" t="s">
        <v>31</v>
      </c>
      <c r="L13" s="231" t="s">
        <v>58</v>
      </c>
      <c r="M13" s="253" t="s">
        <v>32</v>
      </c>
      <c r="N13" s="137">
        <v>43486</v>
      </c>
      <c r="O13" s="120"/>
      <c r="Q13" s="84"/>
    </row>
    <row r="14" spans="1:17" s="83" customFormat="1" ht="12.75" customHeight="1" x14ac:dyDescent="0.2">
      <c r="A14" s="137">
        <v>43486</v>
      </c>
      <c r="B14" s="95">
        <v>646542.78</v>
      </c>
      <c r="C14" s="95"/>
      <c r="D14" s="106"/>
      <c r="E14" s="95"/>
      <c r="F14" s="95"/>
      <c r="G14" s="95"/>
      <c r="H14" s="95">
        <f t="shared" si="0"/>
        <v>0</v>
      </c>
      <c r="I14" s="137">
        <v>43480</v>
      </c>
      <c r="J14" s="94">
        <v>646542.78</v>
      </c>
      <c r="K14" s="82" t="s">
        <v>31</v>
      </c>
      <c r="L14" s="231" t="s">
        <v>58</v>
      </c>
      <c r="M14" s="253" t="s">
        <v>32</v>
      </c>
      <c r="N14" s="137">
        <v>43486</v>
      </c>
      <c r="O14" s="120"/>
      <c r="Q14" s="84"/>
    </row>
    <row r="15" spans="1:17" s="83" customFormat="1" ht="12.75" customHeight="1" x14ac:dyDescent="0.2">
      <c r="A15" s="137">
        <v>43486</v>
      </c>
      <c r="B15" s="95">
        <v>456035.35</v>
      </c>
      <c r="C15" s="95"/>
      <c r="D15" s="95"/>
      <c r="E15" s="95"/>
      <c r="F15" s="95"/>
      <c r="G15" s="95"/>
      <c r="H15" s="95">
        <f t="shared" si="0"/>
        <v>0</v>
      </c>
      <c r="I15" s="137">
        <v>43480</v>
      </c>
      <c r="J15" s="94">
        <v>456035.35</v>
      </c>
      <c r="K15" s="82" t="s">
        <v>31</v>
      </c>
      <c r="L15" s="231" t="s">
        <v>58</v>
      </c>
      <c r="M15" s="253" t="s">
        <v>32</v>
      </c>
      <c r="N15" s="137">
        <v>43486</v>
      </c>
      <c r="O15" s="120"/>
      <c r="Q15" s="84"/>
    </row>
    <row r="16" spans="1:17" s="83" customFormat="1" ht="12.75" customHeight="1" x14ac:dyDescent="0.2">
      <c r="A16" s="137">
        <v>43486</v>
      </c>
      <c r="B16" s="95">
        <v>688508.76</v>
      </c>
      <c r="C16" s="95"/>
      <c r="D16" s="95">
        <v>688508.76</v>
      </c>
      <c r="E16" s="95"/>
      <c r="F16" s="95"/>
      <c r="G16" s="95"/>
      <c r="H16" s="95">
        <f t="shared" si="0"/>
        <v>688508.76</v>
      </c>
      <c r="I16" s="137"/>
      <c r="J16" s="94"/>
      <c r="K16" s="82"/>
      <c r="L16" s="82"/>
      <c r="M16" s="253"/>
      <c r="N16" s="137">
        <v>43486</v>
      </c>
      <c r="O16" s="120"/>
      <c r="Q16" s="84"/>
    </row>
    <row r="17" spans="1:17" s="83" customFormat="1" ht="12.75" customHeight="1" x14ac:dyDescent="0.2">
      <c r="A17" s="137">
        <v>43493</v>
      </c>
      <c r="B17" s="95">
        <v>44072.04</v>
      </c>
      <c r="C17" s="95"/>
      <c r="D17" s="95"/>
      <c r="E17" s="95"/>
      <c r="F17" s="95"/>
      <c r="G17" s="95"/>
      <c r="H17" s="95">
        <f t="shared" si="0"/>
        <v>0</v>
      </c>
      <c r="I17" s="137">
        <v>43490</v>
      </c>
      <c r="J17" s="94">
        <v>44072.04</v>
      </c>
      <c r="K17" s="82" t="s">
        <v>31</v>
      </c>
      <c r="L17" s="231" t="s">
        <v>58</v>
      </c>
      <c r="M17" s="253" t="s">
        <v>33</v>
      </c>
      <c r="N17" s="137">
        <v>43493</v>
      </c>
      <c r="O17" s="120"/>
      <c r="Q17" s="84"/>
    </row>
    <row r="18" spans="1:17" s="83" customFormat="1" ht="12.75" customHeight="1" x14ac:dyDescent="0.2">
      <c r="A18" s="137">
        <v>43493</v>
      </c>
      <c r="B18" s="95">
        <v>88799.42</v>
      </c>
      <c r="C18" s="95"/>
      <c r="D18" s="95"/>
      <c r="E18" s="95"/>
      <c r="F18" s="95"/>
      <c r="G18" s="95"/>
      <c r="H18" s="95">
        <f t="shared" si="0"/>
        <v>0</v>
      </c>
      <c r="I18" s="137">
        <v>43490</v>
      </c>
      <c r="J18" s="94">
        <v>88799.42</v>
      </c>
      <c r="K18" s="82" t="s">
        <v>31</v>
      </c>
      <c r="L18" s="231" t="s">
        <v>58</v>
      </c>
      <c r="M18" s="253" t="s">
        <v>33</v>
      </c>
      <c r="N18" s="137">
        <v>43493</v>
      </c>
      <c r="O18" s="120"/>
      <c r="Q18" s="84"/>
    </row>
    <row r="19" spans="1:17" s="83" customFormat="1" ht="12.75" customHeight="1" x14ac:dyDescent="0.2">
      <c r="A19" s="137">
        <v>43493</v>
      </c>
      <c r="B19" s="95">
        <v>5354832.28</v>
      </c>
      <c r="C19" s="95"/>
      <c r="D19" s="95"/>
      <c r="E19" s="95"/>
      <c r="F19" s="95"/>
      <c r="G19" s="95"/>
      <c r="H19" s="95">
        <f t="shared" si="0"/>
        <v>0</v>
      </c>
      <c r="I19" s="137">
        <v>43490</v>
      </c>
      <c r="J19" s="94">
        <v>5354832.28</v>
      </c>
      <c r="K19" s="82" t="s">
        <v>31</v>
      </c>
      <c r="L19" s="231" t="s">
        <v>58</v>
      </c>
      <c r="M19" s="253" t="s">
        <v>33</v>
      </c>
      <c r="N19" s="137">
        <v>43493</v>
      </c>
      <c r="O19" s="120"/>
      <c r="Q19" s="84"/>
    </row>
    <row r="20" spans="1:17" s="83" customFormat="1" ht="12.75" customHeight="1" x14ac:dyDescent="0.2">
      <c r="A20" s="137">
        <v>43493</v>
      </c>
      <c r="B20" s="95">
        <v>704044.52</v>
      </c>
      <c r="C20" s="95">
        <v>704044.52</v>
      </c>
      <c r="D20" s="95"/>
      <c r="E20" s="95"/>
      <c r="F20" s="95"/>
      <c r="G20" s="95"/>
      <c r="H20" s="95">
        <f t="shared" si="0"/>
        <v>704044.52</v>
      </c>
      <c r="I20" s="137"/>
      <c r="J20" s="94"/>
      <c r="K20" s="82"/>
      <c r="L20" s="82"/>
      <c r="M20" s="253" t="s">
        <v>33</v>
      </c>
      <c r="N20" s="137">
        <v>43493</v>
      </c>
      <c r="O20" s="120"/>
      <c r="Q20" s="84"/>
    </row>
    <row r="21" spans="1:17" s="83" customFormat="1" ht="12.75" customHeight="1" x14ac:dyDescent="0.2">
      <c r="A21" s="137">
        <v>43493</v>
      </c>
      <c r="B21" s="95">
        <v>688508.76</v>
      </c>
      <c r="C21" s="95"/>
      <c r="D21" s="95">
        <v>688508.76</v>
      </c>
      <c r="E21" s="95"/>
      <c r="F21" s="95"/>
      <c r="G21" s="95"/>
      <c r="H21" s="95">
        <f t="shared" si="0"/>
        <v>688508.76</v>
      </c>
      <c r="I21" s="137"/>
      <c r="J21" s="94"/>
      <c r="K21" s="82"/>
      <c r="L21" s="82"/>
      <c r="M21" s="253" t="s">
        <v>33</v>
      </c>
      <c r="N21" s="137">
        <v>43493</v>
      </c>
      <c r="O21" s="120"/>
      <c r="Q21" s="84"/>
    </row>
    <row r="22" spans="1:17" s="83" customFormat="1" ht="12.75" customHeight="1" x14ac:dyDescent="0.2">
      <c r="A22" s="137">
        <v>43493</v>
      </c>
      <c r="B22" s="95">
        <v>137702</v>
      </c>
      <c r="C22" s="95"/>
      <c r="D22" s="95"/>
      <c r="E22" s="95">
        <v>137702</v>
      </c>
      <c r="F22" s="95"/>
      <c r="G22" s="95"/>
      <c r="H22" s="95">
        <f t="shared" ref="H22:H25" si="1">SUM(C22:G22)</f>
        <v>137702</v>
      </c>
      <c r="I22" s="107"/>
      <c r="J22" s="94"/>
      <c r="K22" s="82"/>
      <c r="L22" s="82"/>
      <c r="M22" s="253" t="s">
        <v>33</v>
      </c>
      <c r="N22" s="137">
        <v>43493</v>
      </c>
      <c r="O22" s="120"/>
      <c r="Q22" s="84"/>
    </row>
    <row r="23" spans="1:17" s="83" customFormat="1" ht="12.75" customHeight="1" x14ac:dyDescent="0.2">
      <c r="A23" s="137">
        <v>43496</v>
      </c>
      <c r="B23" s="95">
        <v>474042.52</v>
      </c>
      <c r="C23" s="95"/>
      <c r="D23" s="277"/>
      <c r="E23" s="95"/>
      <c r="F23" s="95"/>
      <c r="G23" s="95"/>
      <c r="H23" s="95">
        <f t="shared" si="1"/>
        <v>0</v>
      </c>
      <c r="I23" s="151">
        <v>43494</v>
      </c>
      <c r="J23" s="94">
        <v>474042.52</v>
      </c>
      <c r="K23" s="82" t="s">
        <v>31</v>
      </c>
      <c r="L23" s="231" t="s">
        <v>58</v>
      </c>
      <c r="M23" s="253" t="s">
        <v>34</v>
      </c>
      <c r="N23" s="137">
        <v>43496</v>
      </c>
      <c r="O23" s="120"/>
      <c r="Q23" s="84"/>
    </row>
    <row r="24" spans="1:17" s="83" customFormat="1" ht="12.75" customHeight="1" x14ac:dyDescent="0.2">
      <c r="A24" s="137">
        <v>43496</v>
      </c>
      <c r="B24" s="95">
        <v>22252.39</v>
      </c>
      <c r="C24" s="95"/>
      <c r="D24" s="95"/>
      <c r="E24" s="95"/>
      <c r="F24" s="95"/>
      <c r="G24" s="95"/>
      <c r="H24" s="95">
        <f t="shared" si="1"/>
        <v>0</v>
      </c>
      <c r="I24" s="151">
        <v>43494</v>
      </c>
      <c r="J24" s="94">
        <v>22252.39</v>
      </c>
      <c r="K24" s="82" t="s">
        <v>31</v>
      </c>
      <c r="L24" s="231" t="s">
        <v>58</v>
      </c>
      <c r="M24" s="253" t="s">
        <v>34</v>
      </c>
      <c r="N24" s="137">
        <v>43496</v>
      </c>
      <c r="O24" s="120"/>
      <c r="Q24" s="84"/>
    </row>
    <row r="25" spans="1:17" s="83" customFormat="1" ht="12.75" customHeight="1" x14ac:dyDescent="0.2">
      <c r="A25" s="137"/>
      <c r="B25" s="95"/>
      <c r="C25" s="95"/>
      <c r="D25" s="95"/>
      <c r="E25" s="95"/>
      <c r="F25" s="95"/>
      <c r="G25" s="95"/>
      <c r="H25" s="95">
        <f t="shared" si="1"/>
        <v>0</v>
      </c>
      <c r="I25" s="139"/>
      <c r="J25" s="94"/>
      <c r="K25" s="82"/>
      <c r="L25" s="82"/>
      <c r="M25" s="253"/>
      <c r="N25" s="137"/>
      <c r="O25" s="120"/>
      <c r="Q25" s="84"/>
    </row>
    <row r="26" spans="1:17" s="83" customFormat="1" ht="12.75" customHeight="1" x14ac:dyDescent="0.2">
      <c r="A26" s="96"/>
      <c r="B26" s="95"/>
      <c r="C26" s="95"/>
      <c r="D26" s="95"/>
      <c r="E26" s="95"/>
      <c r="F26" s="95"/>
      <c r="G26" s="95"/>
      <c r="H26" s="95"/>
      <c r="I26" s="107"/>
      <c r="J26" s="94"/>
      <c r="K26" s="82"/>
      <c r="L26" s="82"/>
      <c r="M26" s="97"/>
      <c r="N26" s="98"/>
      <c r="O26" s="120"/>
      <c r="Q26" s="84"/>
    </row>
    <row r="27" spans="1:17" s="83" customFormat="1" ht="12.75" customHeight="1" x14ac:dyDescent="0.2">
      <c r="A27" s="307"/>
      <c r="B27" s="290">
        <f>SUM(B10:B25)</f>
        <v>18542243.129999999</v>
      </c>
      <c r="C27" s="290">
        <f t="shared" ref="C27:G27" si="2">SUM(C10:C25)</f>
        <v>704044.52</v>
      </c>
      <c r="D27" s="290">
        <f t="shared" si="2"/>
        <v>1657172.05</v>
      </c>
      <c r="E27" s="290">
        <f t="shared" si="2"/>
        <v>137702</v>
      </c>
      <c r="F27" s="290">
        <f t="shared" si="2"/>
        <v>0</v>
      </c>
      <c r="G27" s="290">
        <f t="shared" si="2"/>
        <v>0</v>
      </c>
      <c r="H27" s="290">
        <f>SUM(H10:H26)</f>
        <v>2498918.5700000003</v>
      </c>
      <c r="I27" s="290"/>
      <c r="J27" s="303">
        <f>SUM(J10:J26)</f>
        <v>16043324.559999999</v>
      </c>
      <c r="K27" s="308"/>
      <c r="L27" s="308"/>
      <c r="M27" s="309"/>
      <c r="N27" s="309"/>
      <c r="O27" s="316"/>
      <c r="Q27" s="84"/>
    </row>
    <row r="28" spans="1:17" s="83" customFormat="1" ht="12.75" customHeight="1" x14ac:dyDescent="0.2">
      <c r="A28" s="302"/>
      <c r="B28" s="296"/>
      <c r="C28" s="296"/>
      <c r="D28" s="296"/>
      <c r="E28" s="296"/>
      <c r="F28" s="296"/>
      <c r="G28" s="296"/>
      <c r="H28" s="296"/>
      <c r="I28" s="299"/>
      <c r="J28" s="222"/>
      <c r="K28" s="305"/>
      <c r="L28" s="305"/>
      <c r="M28" s="306"/>
      <c r="N28" s="306"/>
      <c r="O28" s="302"/>
      <c r="Q28" s="84"/>
    </row>
    <row r="29" spans="1:17" s="83" customFormat="1" ht="12.75" customHeight="1" x14ac:dyDescent="0.2">
      <c r="A29" s="122" t="s">
        <v>35</v>
      </c>
      <c r="B29" s="95"/>
      <c r="C29" s="95"/>
      <c r="D29" s="95"/>
      <c r="E29" s="95"/>
      <c r="F29" s="95"/>
      <c r="G29" s="95"/>
      <c r="H29" s="95"/>
      <c r="I29" s="107"/>
      <c r="J29" s="94"/>
      <c r="K29" s="82"/>
      <c r="L29" s="82"/>
      <c r="M29" s="97"/>
      <c r="N29" s="97"/>
      <c r="O29" s="120"/>
      <c r="Q29" s="84"/>
    </row>
    <row r="30" spans="1:17" ht="12.75" customHeight="1" x14ac:dyDescent="0.2">
      <c r="A30" s="137">
        <v>43504</v>
      </c>
      <c r="B30" s="95">
        <v>188227.88</v>
      </c>
      <c r="C30" s="94"/>
      <c r="D30" s="109"/>
      <c r="E30" s="94"/>
      <c r="F30" s="94"/>
      <c r="G30" s="94"/>
      <c r="H30" s="95">
        <f t="shared" ref="H30:H47" si="3">SUM(C30:G30)</f>
        <v>0</v>
      </c>
      <c r="I30" s="151">
        <v>43503</v>
      </c>
      <c r="J30" s="94">
        <v>188227.88</v>
      </c>
      <c r="K30" s="82" t="s">
        <v>31</v>
      </c>
      <c r="L30" s="231" t="s">
        <v>58</v>
      </c>
      <c r="M30" s="253" t="s">
        <v>36</v>
      </c>
      <c r="N30" s="137">
        <v>43504</v>
      </c>
      <c r="O30" s="121"/>
    </row>
    <row r="31" spans="1:17" ht="12.75" customHeight="1" x14ac:dyDescent="0.2">
      <c r="A31" s="137">
        <v>43504</v>
      </c>
      <c r="B31" s="95">
        <v>448644.07</v>
      </c>
      <c r="C31" s="94"/>
      <c r="D31" s="111"/>
      <c r="E31" s="94"/>
      <c r="F31" s="94"/>
      <c r="G31" s="94"/>
      <c r="H31" s="95">
        <f t="shared" si="3"/>
        <v>0</v>
      </c>
      <c r="I31" s="151">
        <v>43503</v>
      </c>
      <c r="J31" s="94">
        <v>448644.07</v>
      </c>
      <c r="K31" s="82" t="s">
        <v>31</v>
      </c>
      <c r="L31" s="231" t="s">
        <v>58</v>
      </c>
      <c r="M31" s="253" t="s">
        <v>36</v>
      </c>
      <c r="N31" s="137">
        <v>43504</v>
      </c>
      <c r="O31" s="121"/>
    </row>
    <row r="32" spans="1:17" ht="12.75" customHeight="1" x14ac:dyDescent="0.2">
      <c r="A32" s="137">
        <v>43504</v>
      </c>
      <c r="B32" s="95">
        <v>2497097.23</v>
      </c>
      <c r="C32" s="94"/>
      <c r="D32" s="111"/>
      <c r="E32" s="94"/>
      <c r="F32" s="94"/>
      <c r="G32" s="94"/>
      <c r="H32" s="95">
        <f t="shared" si="3"/>
        <v>0</v>
      </c>
      <c r="I32" s="151">
        <v>43503</v>
      </c>
      <c r="J32" s="95">
        <v>2497097.23</v>
      </c>
      <c r="K32" s="82" t="s">
        <v>31</v>
      </c>
      <c r="L32" s="231" t="s">
        <v>58</v>
      </c>
      <c r="M32" s="253" t="s">
        <v>36</v>
      </c>
      <c r="N32" s="137">
        <v>43504</v>
      </c>
      <c r="O32" s="121"/>
    </row>
    <row r="33" spans="1:17" ht="12.75" customHeight="1" x14ac:dyDescent="0.2">
      <c r="A33" s="137">
        <v>43504</v>
      </c>
      <c r="B33" s="95">
        <v>277455.25</v>
      </c>
      <c r="C33" s="94"/>
      <c r="D33" s="95">
        <v>277455.25</v>
      </c>
      <c r="E33" s="94"/>
      <c r="F33" s="94"/>
      <c r="G33" s="94"/>
      <c r="H33" s="95">
        <f t="shared" si="3"/>
        <v>277455.25</v>
      </c>
      <c r="I33" s="150"/>
      <c r="J33" s="95"/>
      <c r="K33" s="63"/>
      <c r="L33" s="63"/>
      <c r="M33" s="253" t="s">
        <v>36</v>
      </c>
      <c r="N33" s="137">
        <v>43504</v>
      </c>
      <c r="O33" s="121"/>
    </row>
    <row r="34" spans="1:17" ht="12.75" customHeight="1" x14ac:dyDescent="0.2">
      <c r="A34" s="137">
        <v>43514</v>
      </c>
      <c r="B34" s="95">
        <v>5064544.9800000004</v>
      </c>
      <c r="C34" s="94"/>
      <c r="D34" s="108"/>
      <c r="E34" s="94"/>
      <c r="F34" s="94"/>
      <c r="G34" s="94"/>
      <c r="H34" s="95">
        <f t="shared" si="3"/>
        <v>0</v>
      </c>
      <c r="I34" s="151">
        <v>43511</v>
      </c>
      <c r="J34" s="95">
        <v>5064544.9800000004</v>
      </c>
      <c r="K34" s="82" t="s">
        <v>31</v>
      </c>
      <c r="L34" s="231" t="s">
        <v>58</v>
      </c>
      <c r="M34" s="253" t="s">
        <v>16</v>
      </c>
      <c r="N34" s="137">
        <v>43514</v>
      </c>
      <c r="O34" s="121"/>
    </row>
    <row r="35" spans="1:17" ht="12.75" customHeight="1" x14ac:dyDescent="0.2">
      <c r="A35" s="137">
        <v>43514</v>
      </c>
      <c r="B35" s="95">
        <v>573918.22</v>
      </c>
      <c r="C35" s="94"/>
      <c r="D35" s="94"/>
      <c r="E35" s="94"/>
      <c r="F35" s="94"/>
      <c r="G35" s="94"/>
      <c r="H35" s="95">
        <f t="shared" si="3"/>
        <v>0</v>
      </c>
      <c r="I35" s="151"/>
      <c r="J35" s="95">
        <v>573918.22</v>
      </c>
      <c r="K35" s="82" t="s">
        <v>31</v>
      </c>
      <c r="L35" s="231" t="s">
        <v>58</v>
      </c>
      <c r="M35" s="253" t="s">
        <v>16</v>
      </c>
      <c r="N35" s="137">
        <v>43514</v>
      </c>
      <c r="O35" s="121"/>
    </row>
    <row r="36" spans="1:17" ht="12.75" customHeight="1" x14ac:dyDescent="0.2">
      <c r="A36" s="137">
        <v>43514</v>
      </c>
      <c r="B36" s="95">
        <v>421444.12</v>
      </c>
      <c r="C36" s="94"/>
      <c r="D36" s="94"/>
      <c r="E36" s="94"/>
      <c r="F36" s="94"/>
      <c r="G36" s="94"/>
      <c r="H36" s="95">
        <f t="shared" si="3"/>
        <v>0</v>
      </c>
      <c r="I36" s="140"/>
      <c r="J36" s="95">
        <v>421444.12</v>
      </c>
      <c r="K36" s="82" t="s">
        <v>31</v>
      </c>
      <c r="L36" s="231" t="s">
        <v>58</v>
      </c>
      <c r="M36" s="253" t="s">
        <v>16</v>
      </c>
      <c r="N36" s="137">
        <v>43514</v>
      </c>
      <c r="O36" s="121"/>
    </row>
    <row r="37" spans="1:17" ht="12.75" customHeight="1" x14ac:dyDescent="0.2">
      <c r="A37" s="137">
        <v>43514</v>
      </c>
      <c r="B37" s="95">
        <v>637848.79</v>
      </c>
      <c r="C37" s="94"/>
      <c r="D37" s="94">
        <v>637848.79</v>
      </c>
      <c r="E37" s="94"/>
      <c r="F37" s="94"/>
      <c r="G37" s="94"/>
      <c r="H37" s="95">
        <f t="shared" si="3"/>
        <v>637848.79</v>
      </c>
      <c r="I37" s="140"/>
      <c r="J37" s="95"/>
      <c r="K37" s="63"/>
      <c r="L37" s="63"/>
      <c r="M37" s="253" t="s">
        <v>16</v>
      </c>
      <c r="N37" s="137">
        <v>43514</v>
      </c>
      <c r="O37" s="121"/>
    </row>
    <row r="38" spans="1:17" ht="12.75" customHeight="1" x14ac:dyDescent="0.2">
      <c r="A38" s="137">
        <v>43514</v>
      </c>
      <c r="B38" s="95">
        <v>676094.14</v>
      </c>
      <c r="C38" s="94"/>
      <c r="D38" s="94"/>
      <c r="E38" s="94"/>
      <c r="F38" s="94"/>
      <c r="G38" s="94">
        <v>676094.14</v>
      </c>
      <c r="H38" s="95">
        <f t="shared" si="3"/>
        <v>676094.14</v>
      </c>
      <c r="I38" s="140"/>
      <c r="J38" s="95"/>
      <c r="K38" s="63"/>
      <c r="L38" s="63"/>
      <c r="M38" s="253" t="s">
        <v>16</v>
      </c>
      <c r="N38" s="137">
        <v>43514</v>
      </c>
      <c r="O38" s="121"/>
    </row>
    <row r="39" spans="1:17" ht="12.75" customHeight="1" x14ac:dyDescent="0.2">
      <c r="A39" s="137">
        <v>43521</v>
      </c>
      <c r="B39" s="95">
        <v>4887416.6100000003</v>
      </c>
      <c r="C39" s="94"/>
      <c r="D39" s="94"/>
      <c r="E39" s="94"/>
      <c r="F39" s="94"/>
      <c r="G39" s="94"/>
      <c r="H39" s="95">
        <f t="shared" si="3"/>
        <v>0</v>
      </c>
      <c r="I39" s="151">
        <v>43518</v>
      </c>
      <c r="J39" s="95">
        <v>4887416.6100000003</v>
      </c>
      <c r="K39" s="82" t="s">
        <v>31</v>
      </c>
      <c r="L39" s="231" t="s">
        <v>58</v>
      </c>
      <c r="M39" s="253" t="s">
        <v>37</v>
      </c>
      <c r="N39" s="137">
        <v>43521</v>
      </c>
      <c r="O39" s="121"/>
    </row>
    <row r="40" spans="1:17" ht="12.75" customHeight="1" x14ac:dyDescent="0.2">
      <c r="A40" s="137">
        <v>43521</v>
      </c>
      <c r="B40" s="95">
        <v>104408.18</v>
      </c>
      <c r="C40" s="94"/>
      <c r="D40" s="94"/>
      <c r="E40" s="94"/>
      <c r="F40" s="94"/>
      <c r="G40" s="94"/>
      <c r="H40" s="95">
        <f t="shared" si="3"/>
        <v>0</v>
      </c>
      <c r="I40" s="151">
        <v>43518</v>
      </c>
      <c r="J40" s="95">
        <v>104408.18</v>
      </c>
      <c r="K40" s="82" t="s">
        <v>31</v>
      </c>
      <c r="L40" s="231" t="s">
        <v>58</v>
      </c>
      <c r="M40" s="253" t="s">
        <v>37</v>
      </c>
      <c r="N40" s="137">
        <v>43521</v>
      </c>
      <c r="O40" s="121"/>
    </row>
    <row r="41" spans="1:17" ht="12.75" customHeight="1" x14ac:dyDescent="0.2">
      <c r="A41" s="137">
        <v>43521</v>
      </c>
      <c r="B41" s="95">
        <v>135875.72</v>
      </c>
      <c r="C41" s="94"/>
      <c r="D41" s="101"/>
      <c r="E41" s="94"/>
      <c r="F41" s="94"/>
      <c r="G41" s="94"/>
      <c r="H41" s="95">
        <f t="shared" si="3"/>
        <v>0</v>
      </c>
      <c r="I41" s="151">
        <v>43518</v>
      </c>
      <c r="J41" s="95">
        <v>135875.72</v>
      </c>
      <c r="K41" s="82" t="s">
        <v>31</v>
      </c>
      <c r="L41" s="231" t="s">
        <v>58</v>
      </c>
      <c r="M41" s="253" t="s">
        <v>37</v>
      </c>
      <c r="N41" s="137">
        <v>43521</v>
      </c>
      <c r="O41" s="121"/>
    </row>
    <row r="42" spans="1:17" ht="12.75" customHeight="1" x14ac:dyDescent="0.2">
      <c r="A42" s="137">
        <v>43521</v>
      </c>
      <c r="B42" s="95">
        <v>725652.51</v>
      </c>
      <c r="C42" s="94">
        <v>725652.51</v>
      </c>
      <c r="D42" s="94"/>
      <c r="E42" s="94"/>
      <c r="F42" s="101"/>
      <c r="G42" s="94"/>
      <c r="H42" s="95">
        <f t="shared" si="3"/>
        <v>725652.51</v>
      </c>
      <c r="I42" s="140"/>
      <c r="J42" s="95"/>
      <c r="K42" s="63"/>
      <c r="L42" s="63"/>
      <c r="M42" s="253" t="s">
        <v>37</v>
      </c>
      <c r="N42" s="137">
        <v>43521</v>
      </c>
      <c r="O42" s="121"/>
    </row>
    <row r="43" spans="1:17" ht="12.75" customHeight="1" x14ac:dyDescent="0.2">
      <c r="A43" s="137">
        <v>43521</v>
      </c>
      <c r="B43" s="95">
        <v>637848.79</v>
      </c>
      <c r="C43" s="94"/>
      <c r="D43" s="94">
        <v>637848.79</v>
      </c>
      <c r="E43" s="94"/>
      <c r="F43" s="94"/>
      <c r="G43" s="94"/>
      <c r="H43" s="95">
        <f t="shared" si="3"/>
        <v>637848.79</v>
      </c>
      <c r="I43" s="140"/>
      <c r="J43" s="95"/>
      <c r="K43" s="63"/>
      <c r="L43" s="63"/>
      <c r="M43" s="253" t="s">
        <v>37</v>
      </c>
      <c r="N43" s="137">
        <v>43521</v>
      </c>
      <c r="O43" s="121"/>
    </row>
    <row r="44" spans="1:17" ht="12.75" customHeight="1" x14ac:dyDescent="0.2">
      <c r="A44" s="137">
        <v>43521</v>
      </c>
      <c r="B44" s="95">
        <v>127570</v>
      </c>
      <c r="C44" s="94"/>
      <c r="D44" s="94"/>
      <c r="E44" s="94">
        <v>127570</v>
      </c>
      <c r="F44" s="94"/>
      <c r="G44" s="94"/>
      <c r="H44" s="95">
        <f t="shared" si="3"/>
        <v>127570</v>
      </c>
      <c r="I44" s="102"/>
      <c r="J44" s="95"/>
      <c r="K44" s="63"/>
      <c r="L44" s="63"/>
      <c r="M44" s="253" t="s">
        <v>37</v>
      </c>
      <c r="N44" s="137">
        <v>43521</v>
      </c>
      <c r="O44" s="121"/>
    </row>
    <row r="45" spans="1:17" ht="12.75" customHeight="1" x14ac:dyDescent="0.2">
      <c r="A45" s="137">
        <v>43523</v>
      </c>
      <c r="B45" s="95">
        <v>432500.45</v>
      </c>
      <c r="C45" s="94"/>
      <c r="D45" s="94"/>
      <c r="E45" s="94"/>
      <c r="F45" s="94"/>
      <c r="G45" s="94"/>
      <c r="H45" s="95">
        <f t="shared" si="3"/>
        <v>0</v>
      </c>
      <c r="I45" s="151">
        <v>43523</v>
      </c>
      <c r="J45" s="95">
        <v>432500.45</v>
      </c>
      <c r="K45" s="82" t="s">
        <v>31</v>
      </c>
      <c r="L45" s="231" t="s">
        <v>58</v>
      </c>
      <c r="M45" s="253" t="s">
        <v>38</v>
      </c>
      <c r="N45" s="137">
        <v>43523</v>
      </c>
      <c r="O45" s="121"/>
    </row>
    <row r="46" spans="1:17" ht="12.75" customHeight="1" x14ac:dyDescent="0.2">
      <c r="A46" s="137">
        <v>43523</v>
      </c>
      <c r="B46" s="95">
        <v>20649.259999999998</v>
      </c>
      <c r="C46" s="94"/>
      <c r="D46" s="94"/>
      <c r="E46" s="94"/>
      <c r="F46" s="94"/>
      <c r="G46" s="94"/>
      <c r="H46" s="95">
        <f t="shared" si="3"/>
        <v>0</v>
      </c>
      <c r="I46" s="151">
        <v>43523</v>
      </c>
      <c r="J46" s="95">
        <v>20649.259999999998</v>
      </c>
      <c r="K46" s="82" t="s">
        <v>31</v>
      </c>
      <c r="L46" s="231" t="s">
        <v>58</v>
      </c>
      <c r="M46" s="253" t="s">
        <v>38</v>
      </c>
      <c r="N46" s="137">
        <v>43523</v>
      </c>
      <c r="O46" s="121"/>
    </row>
    <row r="47" spans="1:17" ht="12.75" customHeight="1" x14ac:dyDescent="0.2">
      <c r="A47" s="138"/>
      <c r="B47" s="94"/>
      <c r="C47" s="94"/>
      <c r="D47" s="94"/>
      <c r="E47" s="94"/>
      <c r="F47" s="94"/>
      <c r="G47" s="94"/>
      <c r="H47" s="95">
        <f t="shared" si="3"/>
        <v>0</v>
      </c>
      <c r="I47" s="140"/>
      <c r="J47" s="101"/>
      <c r="K47" s="63"/>
      <c r="L47" s="63"/>
      <c r="M47" s="219"/>
      <c r="N47" s="137"/>
      <c r="O47" s="121"/>
    </row>
    <row r="48" spans="1:17" s="99" customFormat="1" ht="12.75" customHeight="1" x14ac:dyDescent="0.2">
      <c r="A48" s="289"/>
      <c r="B48" s="290">
        <f>SUM(B30:B47)</f>
        <v>17857196.199999999</v>
      </c>
      <c r="C48" s="290">
        <f t="shared" ref="C48:H48" si="4">SUM(C30:C47)</f>
        <v>725652.51</v>
      </c>
      <c r="D48" s="290">
        <f t="shared" si="4"/>
        <v>1553152.83</v>
      </c>
      <c r="E48" s="290">
        <f t="shared" si="4"/>
        <v>127570</v>
      </c>
      <c r="F48" s="290">
        <f t="shared" si="4"/>
        <v>0</v>
      </c>
      <c r="G48" s="290">
        <f t="shared" si="4"/>
        <v>676094.14</v>
      </c>
      <c r="H48" s="290">
        <f t="shared" si="4"/>
        <v>3082469.4800000004</v>
      </c>
      <c r="I48" s="290"/>
      <c r="J48" s="290">
        <f>SUM(J30:J47)</f>
        <v>14774726.719999999</v>
      </c>
      <c r="K48" s="291"/>
      <c r="L48" s="291"/>
      <c r="M48" s="292"/>
      <c r="N48" s="293"/>
      <c r="O48" s="294"/>
      <c r="Q48" s="100"/>
    </row>
    <row r="49" spans="1:15" ht="12.75" customHeight="1" x14ac:dyDescent="0.2">
      <c r="A49" s="304"/>
      <c r="B49" s="224"/>
      <c r="C49" s="222"/>
      <c r="D49" s="222"/>
      <c r="E49" s="222"/>
      <c r="F49" s="222"/>
      <c r="G49" s="222"/>
      <c r="H49" s="224"/>
      <c r="I49" s="287"/>
      <c r="J49" s="222"/>
      <c r="K49" s="225"/>
      <c r="L49" s="225"/>
      <c r="M49" s="288"/>
      <c r="N49" s="288"/>
      <c r="O49" s="221"/>
    </row>
    <row r="50" spans="1:15" ht="12.75" customHeight="1" x14ac:dyDescent="0.2">
      <c r="A50" s="131" t="s">
        <v>39</v>
      </c>
      <c r="B50" s="101"/>
      <c r="C50" s="94"/>
      <c r="D50" s="94"/>
      <c r="E50" s="94"/>
      <c r="F50" s="94"/>
      <c r="G50" s="94"/>
      <c r="H50" s="101"/>
      <c r="I50" s="102"/>
      <c r="J50" s="94"/>
      <c r="K50" s="63"/>
      <c r="L50" s="63"/>
      <c r="M50" s="64"/>
      <c r="N50" s="64"/>
      <c r="O50" s="121"/>
    </row>
    <row r="51" spans="1:15" ht="12.75" customHeight="1" x14ac:dyDescent="0.2">
      <c r="A51" s="138">
        <v>43531</v>
      </c>
      <c r="B51" s="113">
        <v>285913.53999999998</v>
      </c>
      <c r="C51" s="94"/>
      <c r="D51" s="94"/>
      <c r="E51" s="94"/>
      <c r="F51" s="114"/>
      <c r="G51" s="94"/>
      <c r="H51" s="101"/>
      <c r="I51" s="140">
        <v>43530</v>
      </c>
      <c r="J51" s="113">
        <v>285913.53999999998</v>
      </c>
      <c r="K51" s="82" t="s">
        <v>31</v>
      </c>
      <c r="L51" s="231" t="s">
        <v>58</v>
      </c>
      <c r="M51" s="253" t="s">
        <v>40</v>
      </c>
      <c r="N51" s="137">
        <v>43531</v>
      </c>
      <c r="O51" s="121"/>
    </row>
    <row r="52" spans="1:15" ht="12.75" customHeight="1" x14ac:dyDescent="0.2">
      <c r="A52" s="138">
        <v>43531</v>
      </c>
      <c r="B52" s="113">
        <v>561265.23</v>
      </c>
      <c r="C52" s="94"/>
      <c r="D52" s="94"/>
      <c r="E52" s="94"/>
      <c r="F52" s="114"/>
      <c r="G52" s="94"/>
      <c r="H52" s="101"/>
      <c r="I52" s="140">
        <v>43530</v>
      </c>
      <c r="J52" s="113">
        <v>561265.23</v>
      </c>
      <c r="K52" s="82" t="s">
        <v>31</v>
      </c>
      <c r="L52" s="231" t="s">
        <v>58</v>
      </c>
      <c r="M52" s="253" t="s">
        <v>40</v>
      </c>
      <c r="N52" s="137">
        <v>43531</v>
      </c>
      <c r="O52" s="121"/>
    </row>
    <row r="53" spans="1:15" ht="12.75" customHeight="1" x14ac:dyDescent="0.2">
      <c r="A53" s="138">
        <v>43531</v>
      </c>
      <c r="B53" s="113">
        <v>3539317.29</v>
      </c>
      <c r="C53" s="94"/>
      <c r="D53" s="94"/>
      <c r="E53" s="94"/>
      <c r="F53" s="114"/>
      <c r="G53" s="94"/>
      <c r="H53" s="94">
        <f t="shared" ref="H53:H58" si="5">SUM(C53:G53)</f>
        <v>0</v>
      </c>
      <c r="I53" s="140">
        <v>43530</v>
      </c>
      <c r="J53" s="113">
        <v>3539317.29</v>
      </c>
      <c r="K53" s="82" t="s">
        <v>31</v>
      </c>
      <c r="L53" s="231" t="s">
        <v>58</v>
      </c>
      <c r="M53" s="253" t="s">
        <v>40</v>
      </c>
      <c r="N53" s="137">
        <v>43531</v>
      </c>
      <c r="O53" s="121"/>
    </row>
    <row r="54" spans="1:15" ht="12.75" customHeight="1" x14ac:dyDescent="0.2">
      <c r="A54" s="138">
        <v>43531</v>
      </c>
      <c r="B54" s="278">
        <v>62362.8</v>
      </c>
      <c r="C54" s="94"/>
      <c r="D54" s="94">
        <v>62362.8</v>
      </c>
      <c r="E54" s="94"/>
      <c r="F54" s="114"/>
      <c r="G54" s="94"/>
      <c r="H54" s="94">
        <f t="shared" si="5"/>
        <v>62362.8</v>
      </c>
      <c r="I54" s="140"/>
      <c r="J54" s="94"/>
      <c r="K54" s="63"/>
      <c r="L54" s="63"/>
      <c r="M54" s="253" t="s">
        <v>40</v>
      </c>
      <c r="N54" s="137">
        <v>43531</v>
      </c>
      <c r="O54" s="121"/>
    </row>
    <row r="55" spans="1:15" ht="12.75" customHeight="1" x14ac:dyDescent="0.2">
      <c r="A55" s="138">
        <v>43531</v>
      </c>
      <c r="B55" s="101">
        <v>393257.48</v>
      </c>
      <c r="C55" s="94"/>
      <c r="D55" s="94">
        <v>393257.48</v>
      </c>
      <c r="E55" s="94"/>
      <c r="F55" s="114"/>
      <c r="G55" s="94"/>
      <c r="H55" s="94">
        <f t="shared" si="5"/>
        <v>393257.48</v>
      </c>
      <c r="I55" s="102"/>
      <c r="J55" s="94"/>
      <c r="K55" s="63"/>
      <c r="L55" s="63"/>
      <c r="M55" s="253" t="s">
        <v>40</v>
      </c>
      <c r="N55" s="137">
        <v>43531</v>
      </c>
      <c r="O55" s="121"/>
    </row>
    <row r="56" spans="1:15" ht="12.75" customHeight="1" x14ac:dyDescent="0.2">
      <c r="A56" s="138">
        <v>43543</v>
      </c>
      <c r="B56" s="101">
        <v>6811523.0800000001</v>
      </c>
      <c r="C56" s="94"/>
      <c r="D56" s="94"/>
      <c r="E56" s="94"/>
      <c r="F56" s="114"/>
      <c r="G56" s="94"/>
      <c r="H56" s="94">
        <f t="shared" si="5"/>
        <v>0</v>
      </c>
      <c r="I56" s="151">
        <v>43539</v>
      </c>
      <c r="J56" s="101">
        <v>6811523.0800000001</v>
      </c>
      <c r="K56" s="82" t="s">
        <v>31</v>
      </c>
      <c r="L56" s="231" t="s">
        <v>58</v>
      </c>
      <c r="M56" s="253" t="s">
        <v>41</v>
      </c>
      <c r="N56" s="137">
        <v>43543</v>
      </c>
      <c r="O56" s="121"/>
    </row>
    <row r="57" spans="1:15" ht="12.75" customHeight="1" x14ac:dyDescent="0.2">
      <c r="A57" s="138">
        <v>43543</v>
      </c>
      <c r="B57" s="101">
        <v>484152.67</v>
      </c>
      <c r="C57" s="94"/>
      <c r="D57" s="94"/>
      <c r="E57" s="94"/>
      <c r="F57" s="94"/>
      <c r="G57" s="94"/>
      <c r="H57" s="94">
        <f t="shared" si="5"/>
        <v>0</v>
      </c>
      <c r="I57" s="151">
        <v>43539</v>
      </c>
      <c r="J57" s="101">
        <v>484152.67</v>
      </c>
      <c r="K57" s="82" t="s">
        <v>31</v>
      </c>
      <c r="L57" s="231" t="s">
        <v>58</v>
      </c>
      <c r="M57" s="253" t="s">
        <v>41</v>
      </c>
      <c r="N57" s="137">
        <v>43543</v>
      </c>
      <c r="O57" s="121"/>
    </row>
    <row r="58" spans="1:15" ht="12.75" customHeight="1" x14ac:dyDescent="0.2">
      <c r="A58" s="138">
        <v>43543</v>
      </c>
      <c r="B58" s="101">
        <v>420373.88</v>
      </c>
      <c r="C58" s="94"/>
      <c r="D58" s="94"/>
      <c r="E58" s="94"/>
      <c r="F58" s="114"/>
      <c r="G58" s="94"/>
      <c r="H58" s="94">
        <f t="shared" si="5"/>
        <v>0</v>
      </c>
      <c r="I58" s="151">
        <v>43539</v>
      </c>
      <c r="J58" s="101">
        <v>420373.88</v>
      </c>
      <c r="K58" s="82" t="s">
        <v>31</v>
      </c>
      <c r="L58" s="231" t="s">
        <v>58</v>
      </c>
      <c r="M58" s="253" t="s">
        <v>41</v>
      </c>
      <c r="N58" s="137">
        <v>43543</v>
      </c>
      <c r="O58" s="121"/>
    </row>
    <row r="59" spans="1:15" ht="12.75" customHeight="1" x14ac:dyDescent="0.2">
      <c r="A59" s="138">
        <v>43543</v>
      </c>
      <c r="B59" s="101">
        <v>831190.52</v>
      </c>
      <c r="C59" s="94"/>
      <c r="D59" s="94">
        <v>831190.52</v>
      </c>
      <c r="E59" s="94"/>
      <c r="F59" s="114"/>
      <c r="G59" s="94"/>
      <c r="H59" s="94">
        <f t="shared" ref="H59:H69" si="6">SUM(C59:G59)</f>
        <v>831190.52</v>
      </c>
      <c r="I59" s="140"/>
      <c r="J59" s="94"/>
      <c r="K59" s="63"/>
      <c r="L59" s="63"/>
      <c r="M59" s="253" t="s">
        <v>41</v>
      </c>
      <c r="N59" s="137">
        <v>43543</v>
      </c>
      <c r="O59" s="121"/>
    </row>
    <row r="60" spans="1:15" ht="12.75" customHeight="1" x14ac:dyDescent="0.2">
      <c r="A60" s="138">
        <v>43543</v>
      </c>
      <c r="B60" s="101">
        <v>669191.55000000005</v>
      </c>
      <c r="C60" s="94"/>
      <c r="D60" s="94"/>
      <c r="E60" s="94"/>
      <c r="F60" s="114"/>
      <c r="G60" s="101">
        <v>669191.55000000005</v>
      </c>
      <c r="H60" s="94">
        <f t="shared" si="6"/>
        <v>669191.55000000005</v>
      </c>
      <c r="I60" s="140"/>
      <c r="J60" s="94"/>
      <c r="K60" s="63"/>
      <c r="L60" s="63"/>
      <c r="M60" s="253" t="s">
        <v>41</v>
      </c>
      <c r="N60" s="137">
        <v>43543</v>
      </c>
      <c r="O60" s="121"/>
    </row>
    <row r="61" spans="1:15" ht="12.75" customHeight="1" x14ac:dyDescent="0.2">
      <c r="A61" s="138">
        <v>43549</v>
      </c>
      <c r="B61" s="101">
        <v>5850025.1500000004</v>
      </c>
      <c r="C61" s="94"/>
      <c r="D61" s="94"/>
      <c r="E61" s="94"/>
      <c r="F61" s="114"/>
      <c r="G61" s="94"/>
      <c r="H61" s="94">
        <f t="shared" si="6"/>
        <v>0</v>
      </c>
      <c r="I61" s="140">
        <v>43549</v>
      </c>
      <c r="J61" s="101">
        <v>5850025.1500000004</v>
      </c>
      <c r="K61" s="82" t="s">
        <v>31</v>
      </c>
      <c r="L61" s="231" t="s">
        <v>58</v>
      </c>
      <c r="M61" s="253" t="s">
        <v>21</v>
      </c>
      <c r="N61" s="137">
        <v>43549</v>
      </c>
      <c r="O61" s="121"/>
    </row>
    <row r="62" spans="1:15" ht="12.75" customHeight="1" x14ac:dyDescent="0.2">
      <c r="A62" s="138">
        <v>43549</v>
      </c>
      <c r="B62" s="101">
        <v>71321.84</v>
      </c>
      <c r="C62" s="94"/>
      <c r="D62" s="94"/>
      <c r="E62" s="94"/>
      <c r="F62" s="114"/>
      <c r="G62" s="94"/>
      <c r="H62" s="94">
        <f t="shared" si="6"/>
        <v>0</v>
      </c>
      <c r="I62" s="140">
        <v>43549</v>
      </c>
      <c r="J62" s="101">
        <v>71321.84</v>
      </c>
      <c r="K62" s="82" t="s">
        <v>31</v>
      </c>
      <c r="L62" s="231" t="s">
        <v>58</v>
      </c>
      <c r="M62" s="253" t="s">
        <v>21</v>
      </c>
      <c r="N62" s="137">
        <v>43549</v>
      </c>
      <c r="O62" s="121"/>
    </row>
    <row r="63" spans="1:15" ht="12.75" customHeight="1" x14ac:dyDescent="0.2">
      <c r="A63" s="138">
        <v>43549</v>
      </c>
      <c r="B63" s="101">
        <v>154922.09</v>
      </c>
      <c r="C63" s="94"/>
      <c r="D63" s="94"/>
      <c r="E63" s="94"/>
      <c r="F63" s="114"/>
      <c r="G63" s="94"/>
      <c r="H63" s="94">
        <f t="shared" si="6"/>
        <v>0</v>
      </c>
      <c r="I63" s="140">
        <v>43549</v>
      </c>
      <c r="J63" s="101">
        <v>154922.09</v>
      </c>
      <c r="K63" s="82" t="s">
        <v>31</v>
      </c>
      <c r="L63" s="231" t="s">
        <v>58</v>
      </c>
      <c r="M63" s="253" t="s">
        <v>21</v>
      </c>
      <c r="N63" s="137">
        <v>43549</v>
      </c>
      <c r="O63" s="121"/>
    </row>
    <row r="64" spans="1:15" ht="12.75" customHeight="1" x14ac:dyDescent="0.2">
      <c r="A64" s="138">
        <v>43549</v>
      </c>
      <c r="B64" s="101">
        <v>1458215.48</v>
      </c>
      <c r="C64" s="101">
        <v>1458215.48</v>
      </c>
      <c r="D64" s="94"/>
      <c r="E64" s="94"/>
      <c r="F64" s="114"/>
      <c r="G64" s="94"/>
      <c r="H64" s="94">
        <f t="shared" si="6"/>
        <v>1458215.48</v>
      </c>
      <c r="I64" s="140"/>
      <c r="J64" s="94"/>
      <c r="K64" s="63"/>
      <c r="L64" s="63"/>
      <c r="M64" s="253" t="s">
        <v>21</v>
      </c>
      <c r="N64" s="137">
        <v>43549</v>
      </c>
      <c r="O64" s="121"/>
    </row>
    <row r="65" spans="1:15" ht="12.75" customHeight="1" x14ac:dyDescent="0.2">
      <c r="A65" s="138">
        <v>43549</v>
      </c>
      <c r="B65" s="101">
        <v>831190.52</v>
      </c>
      <c r="C65" s="94"/>
      <c r="D65" s="94">
        <v>831190.52</v>
      </c>
      <c r="E65" s="94"/>
      <c r="F65" s="114"/>
      <c r="G65" s="94"/>
      <c r="H65" s="94">
        <f t="shared" si="6"/>
        <v>831190.52</v>
      </c>
      <c r="I65" s="140"/>
      <c r="J65" s="94"/>
      <c r="K65" s="63"/>
      <c r="L65" s="63"/>
      <c r="M65" s="253" t="s">
        <v>21</v>
      </c>
      <c r="N65" s="137">
        <v>43549</v>
      </c>
      <c r="O65" s="121"/>
    </row>
    <row r="66" spans="1:15" ht="12.75" customHeight="1" x14ac:dyDescent="0.2">
      <c r="A66" s="138">
        <v>43549</v>
      </c>
      <c r="B66" s="101">
        <v>172474</v>
      </c>
      <c r="C66" s="94"/>
      <c r="D66" s="94"/>
      <c r="E66" s="101">
        <v>172474</v>
      </c>
      <c r="F66" s="114"/>
      <c r="G66" s="94"/>
      <c r="H66" s="94">
        <f t="shared" si="6"/>
        <v>172474</v>
      </c>
      <c r="I66" s="140"/>
      <c r="J66" s="94"/>
      <c r="K66" s="63"/>
      <c r="L66" s="63"/>
      <c r="M66" s="253" t="s">
        <v>21</v>
      </c>
      <c r="N66" s="137">
        <v>43549</v>
      </c>
      <c r="O66" s="121"/>
    </row>
    <row r="67" spans="1:15" ht="12.75" customHeight="1" x14ac:dyDescent="0.2">
      <c r="A67" s="138">
        <v>43551</v>
      </c>
      <c r="B67" s="101">
        <v>20649.259999999998</v>
      </c>
      <c r="C67" s="94"/>
      <c r="D67" s="94"/>
      <c r="E67" s="94"/>
      <c r="F67" s="114"/>
      <c r="G67" s="94"/>
      <c r="H67" s="94">
        <f t="shared" si="6"/>
        <v>0</v>
      </c>
      <c r="I67" s="140">
        <v>43551</v>
      </c>
      <c r="J67" s="101">
        <v>20649.259999999998</v>
      </c>
      <c r="K67" s="82" t="s">
        <v>31</v>
      </c>
      <c r="L67" s="231" t="s">
        <v>58</v>
      </c>
      <c r="M67" s="253" t="s">
        <v>22</v>
      </c>
      <c r="N67" s="137">
        <v>43551</v>
      </c>
      <c r="O67" s="121"/>
    </row>
    <row r="68" spans="1:15" ht="12.75" customHeight="1" x14ac:dyDescent="0.2">
      <c r="A68" s="138">
        <v>43551</v>
      </c>
      <c r="B68" s="101">
        <v>444999.13</v>
      </c>
      <c r="C68" s="94"/>
      <c r="D68" s="94"/>
      <c r="E68" s="94"/>
      <c r="F68" s="114"/>
      <c r="G68" s="94"/>
      <c r="H68" s="94">
        <f t="shared" si="6"/>
        <v>0</v>
      </c>
      <c r="I68" s="140">
        <v>43551</v>
      </c>
      <c r="J68" s="101">
        <v>444999.13</v>
      </c>
      <c r="K68" s="82" t="s">
        <v>31</v>
      </c>
      <c r="L68" s="231" t="s">
        <v>58</v>
      </c>
      <c r="M68" s="253" t="s">
        <v>22</v>
      </c>
      <c r="N68" s="137">
        <v>43551</v>
      </c>
      <c r="O68" s="121"/>
    </row>
    <row r="69" spans="1:15" ht="12.75" customHeight="1" x14ac:dyDescent="0.2">
      <c r="A69" s="138"/>
      <c r="B69" s="101"/>
      <c r="C69" s="94"/>
      <c r="D69" s="94"/>
      <c r="E69" s="94"/>
      <c r="F69" s="114"/>
      <c r="G69" s="94"/>
      <c r="H69" s="94">
        <f t="shared" si="6"/>
        <v>0</v>
      </c>
      <c r="I69" s="140"/>
      <c r="J69" s="94"/>
      <c r="K69" s="63"/>
      <c r="L69" s="63"/>
      <c r="M69" s="219"/>
      <c r="N69" s="137"/>
      <c r="O69" s="121"/>
    </row>
    <row r="70" spans="1:15" ht="12.75" customHeight="1" x14ac:dyDescent="0.2">
      <c r="A70" s="138"/>
      <c r="B70" s="101"/>
      <c r="C70" s="94"/>
      <c r="D70" s="94"/>
      <c r="E70" s="94"/>
      <c r="F70" s="114"/>
      <c r="G70" s="94"/>
      <c r="H70" s="101"/>
      <c r="I70" s="140"/>
      <c r="J70" s="94"/>
      <c r="K70" s="63"/>
      <c r="L70" s="63"/>
      <c r="M70" s="219"/>
      <c r="N70" s="137"/>
      <c r="O70" s="121"/>
    </row>
    <row r="71" spans="1:15" ht="12.75" customHeight="1" x14ac:dyDescent="0.2">
      <c r="A71" s="283"/>
      <c r="B71" s="315">
        <f>SUM(B51:B68)</f>
        <v>23062345.510000002</v>
      </c>
      <c r="C71" s="315">
        <f t="shared" ref="C71:H71" si="7">SUM(C51:C68)</f>
        <v>1458215.48</v>
      </c>
      <c r="D71" s="315">
        <f t="shared" si="7"/>
        <v>2118001.3200000003</v>
      </c>
      <c r="E71" s="315">
        <f t="shared" si="7"/>
        <v>172474</v>
      </c>
      <c r="F71" s="315">
        <f t="shared" si="7"/>
        <v>0</v>
      </c>
      <c r="G71" s="315">
        <f t="shared" si="7"/>
        <v>669191.55000000005</v>
      </c>
      <c r="H71" s="315">
        <f t="shared" si="7"/>
        <v>4417882.3499999996</v>
      </c>
      <c r="I71" s="155"/>
      <c r="J71" s="303">
        <f>SUM(J51:J68)</f>
        <v>18644463.160000004</v>
      </c>
      <c r="K71" s="160"/>
      <c r="L71" s="160"/>
      <c r="M71" s="161"/>
      <c r="N71" s="161"/>
      <c r="O71" s="136"/>
    </row>
    <row r="72" spans="1:15" ht="12.75" customHeight="1" x14ac:dyDescent="0.2">
      <c r="A72" s="298" t="s">
        <v>42</v>
      </c>
      <c r="B72" s="296"/>
      <c r="C72" s="296"/>
      <c r="D72" s="296"/>
      <c r="E72" s="296"/>
      <c r="F72" s="296"/>
      <c r="G72" s="296"/>
      <c r="H72" s="296"/>
      <c r="I72" s="299"/>
      <c r="J72" s="296"/>
      <c r="K72" s="300"/>
      <c r="L72" s="300"/>
      <c r="M72" s="301"/>
      <c r="N72" s="301"/>
      <c r="O72" s="302"/>
    </row>
    <row r="73" spans="1:15" ht="12.75" customHeight="1" x14ac:dyDescent="0.2">
      <c r="A73" s="138">
        <v>43558</v>
      </c>
      <c r="B73" s="94">
        <v>244959.87</v>
      </c>
      <c r="C73" s="94"/>
      <c r="D73" s="109"/>
      <c r="E73" s="94"/>
      <c r="F73" s="94"/>
      <c r="G73" s="94"/>
      <c r="H73" s="95">
        <f t="shared" ref="H73:H90" si="8">SUM(C73:G73)</f>
        <v>0</v>
      </c>
      <c r="I73" s="151">
        <v>43558</v>
      </c>
      <c r="J73" s="108">
        <v>244959.87</v>
      </c>
      <c r="K73" s="82" t="s">
        <v>31</v>
      </c>
      <c r="L73" s="231" t="s">
        <v>58</v>
      </c>
      <c r="M73" s="253" t="s">
        <v>23</v>
      </c>
      <c r="N73" s="137">
        <v>43558</v>
      </c>
      <c r="O73" s="121"/>
    </row>
    <row r="74" spans="1:15" ht="12.75" customHeight="1" x14ac:dyDescent="0.2">
      <c r="A74" s="138">
        <v>43558</v>
      </c>
      <c r="B74" s="94">
        <v>2558373.34</v>
      </c>
      <c r="C74" s="94"/>
      <c r="D74" s="111"/>
      <c r="E74" s="94"/>
      <c r="F74" s="94"/>
      <c r="G74" s="94"/>
      <c r="H74" s="95">
        <f t="shared" si="8"/>
        <v>0</v>
      </c>
      <c r="I74" s="151">
        <v>43558</v>
      </c>
      <c r="J74" s="108">
        <v>2558373.34</v>
      </c>
      <c r="K74" s="82" t="s">
        <v>31</v>
      </c>
      <c r="L74" s="231" t="s">
        <v>58</v>
      </c>
      <c r="M74" s="253" t="s">
        <v>23</v>
      </c>
      <c r="N74" s="137">
        <v>43558</v>
      </c>
      <c r="O74" s="121"/>
    </row>
    <row r="75" spans="1:15" ht="12.75" customHeight="1" x14ac:dyDescent="0.2">
      <c r="A75" s="138">
        <v>43558</v>
      </c>
      <c r="B75" s="94">
        <v>284263.71000000002</v>
      </c>
      <c r="C75" s="94"/>
      <c r="D75" s="108">
        <v>284263.71000000002</v>
      </c>
      <c r="E75" s="94"/>
      <c r="F75" s="94"/>
      <c r="G75" s="94"/>
      <c r="H75" s="95">
        <f t="shared" si="8"/>
        <v>284263.71000000002</v>
      </c>
      <c r="I75" s="151"/>
      <c r="J75" s="108"/>
      <c r="K75" s="82"/>
      <c r="L75" s="82"/>
      <c r="M75" s="253" t="s">
        <v>23</v>
      </c>
      <c r="N75" s="137">
        <v>43558</v>
      </c>
      <c r="O75" s="121"/>
    </row>
    <row r="76" spans="1:15" ht="12.75" customHeight="1" x14ac:dyDescent="0.2">
      <c r="A76" s="138">
        <v>43570</v>
      </c>
      <c r="B76" s="94">
        <v>4877663.13</v>
      </c>
      <c r="C76" s="94"/>
      <c r="D76" s="108"/>
      <c r="E76" s="94"/>
      <c r="F76" s="94"/>
      <c r="G76" s="94"/>
      <c r="H76" s="95">
        <f t="shared" si="8"/>
        <v>0</v>
      </c>
      <c r="I76" s="151">
        <v>43570</v>
      </c>
      <c r="J76" s="108">
        <v>4877663.13</v>
      </c>
      <c r="K76" s="82" t="s">
        <v>31</v>
      </c>
      <c r="L76" s="231" t="s">
        <v>58</v>
      </c>
      <c r="M76" s="253" t="s">
        <v>43</v>
      </c>
      <c r="N76" s="137">
        <v>43570</v>
      </c>
      <c r="O76" s="121"/>
    </row>
    <row r="77" spans="1:15" ht="12.75" customHeight="1" x14ac:dyDescent="0.2">
      <c r="A77" s="138">
        <v>43570</v>
      </c>
      <c r="B77" s="94">
        <v>493954.88</v>
      </c>
      <c r="C77" s="94"/>
      <c r="D77" s="108"/>
      <c r="E77" s="94"/>
      <c r="F77" s="94"/>
      <c r="G77" s="94"/>
      <c r="H77" s="95">
        <f t="shared" si="8"/>
        <v>0</v>
      </c>
      <c r="I77" s="151">
        <v>43570</v>
      </c>
      <c r="J77" s="108">
        <v>493954.88</v>
      </c>
      <c r="K77" s="82" t="s">
        <v>31</v>
      </c>
      <c r="L77" s="231" t="s">
        <v>58</v>
      </c>
      <c r="M77" s="253" t="s">
        <v>43</v>
      </c>
      <c r="N77" s="137">
        <v>43570</v>
      </c>
      <c r="O77" s="121"/>
    </row>
    <row r="78" spans="1:15" ht="12.75" customHeight="1" x14ac:dyDescent="0.2">
      <c r="A78" s="138">
        <v>43570</v>
      </c>
      <c r="B78" s="94">
        <v>365937.95</v>
      </c>
      <c r="C78" s="94"/>
      <c r="D78" s="94"/>
      <c r="E78" s="94"/>
      <c r="F78" s="94"/>
      <c r="G78" s="94"/>
      <c r="H78" s="95">
        <f t="shared" si="8"/>
        <v>0</v>
      </c>
      <c r="I78" s="151">
        <v>43570</v>
      </c>
      <c r="J78" s="94">
        <v>365937.95</v>
      </c>
      <c r="K78" s="82" t="s">
        <v>31</v>
      </c>
      <c r="L78" s="231" t="s">
        <v>58</v>
      </c>
      <c r="M78" s="253" t="s">
        <v>43</v>
      </c>
      <c r="N78" s="137">
        <v>43570</v>
      </c>
      <c r="O78" s="121"/>
    </row>
    <row r="79" spans="1:15" ht="12.75" customHeight="1" x14ac:dyDescent="0.2">
      <c r="A79" s="138">
        <v>43570</v>
      </c>
      <c r="B79" s="94">
        <v>1000000</v>
      </c>
      <c r="C79" s="94">
        <v>1000000</v>
      </c>
      <c r="D79" s="94"/>
      <c r="E79" s="94"/>
      <c r="F79" s="94"/>
      <c r="G79" s="94"/>
      <c r="H79" s="95">
        <f t="shared" si="8"/>
        <v>1000000</v>
      </c>
      <c r="I79" s="140"/>
      <c r="J79" s="94"/>
      <c r="K79" s="82"/>
      <c r="L79" s="82"/>
      <c r="M79" s="253" t="s">
        <v>43</v>
      </c>
      <c r="N79" s="137">
        <v>43570</v>
      </c>
      <c r="O79" s="121"/>
    </row>
    <row r="80" spans="1:15" ht="12.75" customHeight="1" x14ac:dyDescent="0.2">
      <c r="A80" s="138">
        <v>43570</v>
      </c>
      <c r="B80" s="94">
        <v>653073.68000000005</v>
      </c>
      <c r="C80" s="94"/>
      <c r="D80" s="94">
        <v>653073.68000000005</v>
      </c>
      <c r="E80" s="94"/>
      <c r="F80" s="94"/>
      <c r="G80" s="94"/>
      <c r="H80" s="95">
        <f t="shared" si="8"/>
        <v>653073.68000000005</v>
      </c>
      <c r="I80" s="140"/>
      <c r="J80" s="101"/>
      <c r="K80" s="63"/>
      <c r="L80" s="63"/>
      <c r="M80" s="253" t="s">
        <v>43</v>
      </c>
      <c r="N80" s="137">
        <v>43570</v>
      </c>
      <c r="O80" s="121"/>
    </row>
    <row r="81" spans="1:15" ht="12.75" customHeight="1" x14ac:dyDescent="0.2">
      <c r="A81" s="138">
        <v>43581</v>
      </c>
      <c r="B81" s="94">
        <v>72561.19</v>
      </c>
      <c r="C81" s="94"/>
      <c r="D81" s="94"/>
      <c r="E81" s="94"/>
      <c r="F81" s="94"/>
      <c r="G81" s="94"/>
      <c r="H81" s="95">
        <f t="shared" si="8"/>
        <v>0</v>
      </c>
      <c r="I81" s="140">
        <v>43581</v>
      </c>
      <c r="J81" s="94">
        <v>72561.19</v>
      </c>
      <c r="K81" s="82" t="s">
        <v>31</v>
      </c>
      <c r="L81" s="231" t="s">
        <v>58</v>
      </c>
      <c r="M81" s="253" t="s">
        <v>44</v>
      </c>
      <c r="N81" s="137">
        <v>43581</v>
      </c>
      <c r="O81" s="121"/>
    </row>
    <row r="82" spans="1:15" ht="12.75" customHeight="1" x14ac:dyDescent="0.2">
      <c r="A82" s="138">
        <v>43581</v>
      </c>
      <c r="B82" s="94">
        <v>253772.3</v>
      </c>
      <c r="C82" s="94"/>
      <c r="D82" s="94"/>
      <c r="E82" s="94"/>
      <c r="F82" s="94"/>
      <c r="G82" s="94"/>
      <c r="H82" s="95">
        <f t="shared" si="8"/>
        <v>0</v>
      </c>
      <c r="I82" s="140">
        <v>43581</v>
      </c>
      <c r="J82" s="94">
        <v>253772.3</v>
      </c>
      <c r="K82" s="82" t="s">
        <v>31</v>
      </c>
      <c r="L82" s="231" t="s">
        <v>58</v>
      </c>
      <c r="M82" s="253" t="s">
        <v>44</v>
      </c>
      <c r="N82" s="137">
        <v>43581</v>
      </c>
      <c r="O82" s="121"/>
    </row>
    <row r="83" spans="1:15" ht="12.75" customHeight="1" x14ac:dyDescent="0.2">
      <c r="A83" s="138">
        <v>43581</v>
      </c>
      <c r="B83" s="94">
        <v>4927593.26</v>
      </c>
      <c r="C83" s="94"/>
      <c r="D83" s="94"/>
      <c r="E83" s="94"/>
      <c r="F83" s="94"/>
      <c r="G83" s="94"/>
      <c r="H83" s="95">
        <f t="shared" si="8"/>
        <v>0</v>
      </c>
      <c r="I83" s="140">
        <v>43581</v>
      </c>
      <c r="J83" s="94">
        <v>4927593.26</v>
      </c>
      <c r="K83" s="82" t="s">
        <v>31</v>
      </c>
      <c r="L83" s="231" t="s">
        <v>58</v>
      </c>
      <c r="M83" s="253" t="s">
        <v>44</v>
      </c>
      <c r="N83" s="137">
        <v>43581</v>
      </c>
      <c r="O83" s="121"/>
    </row>
    <row r="84" spans="1:15" ht="12.75" customHeight="1" x14ac:dyDescent="0.2">
      <c r="A84" s="138">
        <v>43581</v>
      </c>
      <c r="B84" s="94">
        <v>344143.47</v>
      </c>
      <c r="C84" s="94"/>
      <c r="D84" s="101"/>
      <c r="E84" s="94"/>
      <c r="F84" s="94"/>
      <c r="G84" s="94">
        <v>344143.47</v>
      </c>
      <c r="H84" s="95">
        <f t="shared" si="8"/>
        <v>344143.47</v>
      </c>
      <c r="I84" s="102"/>
      <c r="J84" s="94"/>
      <c r="K84" s="82"/>
      <c r="L84" s="82"/>
      <c r="M84" s="253" t="s">
        <v>44</v>
      </c>
      <c r="N84" s="137">
        <v>43581</v>
      </c>
      <c r="O84" s="121"/>
    </row>
    <row r="85" spans="1:15" ht="12.75" customHeight="1" x14ac:dyDescent="0.2">
      <c r="A85" s="138">
        <v>43581</v>
      </c>
      <c r="B85" s="94">
        <v>475311.4</v>
      </c>
      <c r="C85" s="94">
        <v>475311.4</v>
      </c>
      <c r="D85" s="94"/>
      <c r="E85" s="94"/>
      <c r="F85" s="101"/>
      <c r="G85" s="94"/>
      <c r="H85" s="95">
        <f t="shared" si="8"/>
        <v>475311.4</v>
      </c>
      <c r="I85" s="140"/>
      <c r="J85" s="101"/>
      <c r="K85" s="63"/>
      <c r="L85" s="63"/>
      <c r="M85" s="253" t="s">
        <v>44</v>
      </c>
      <c r="N85" s="137">
        <v>43581</v>
      </c>
      <c r="O85" s="121"/>
    </row>
    <row r="86" spans="1:15" ht="12.75" customHeight="1" x14ac:dyDescent="0.2">
      <c r="A86" s="138">
        <v>43581</v>
      </c>
      <c r="B86" s="94">
        <v>653073.68000000005</v>
      </c>
      <c r="C86" s="94"/>
      <c r="D86" s="94">
        <v>653073.68000000005</v>
      </c>
      <c r="E86" s="94"/>
      <c r="F86" s="94"/>
      <c r="G86" s="94"/>
      <c r="H86" s="95">
        <f t="shared" si="8"/>
        <v>653073.68000000005</v>
      </c>
      <c r="I86" s="140"/>
      <c r="J86" s="101"/>
      <c r="K86" s="63"/>
      <c r="L86" s="63"/>
      <c r="M86" s="253" t="s">
        <v>44</v>
      </c>
      <c r="N86" s="137">
        <v>43581</v>
      </c>
      <c r="O86" s="121"/>
    </row>
    <row r="87" spans="1:15" ht="12.75" customHeight="1" x14ac:dyDescent="0.2">
      <c r="A87" s="138">
        <v>43581</v>
      </c>
      <c r="B87" s="94">
        <v>130615</v>
      </c>
      <c r="C87" s="94"/>
      <c r="D87" s="94"/>
      <c r="E87" s="94">
        <v>130615</v>
      </c>
      <c r="F87" s="94"/>
      <c r="G87" s="94"/>
      <c r="H87" s="95">
        <f t="shared" si="8"/>
        <v>130615</v>
      </c>
      <c r="I87" s="151"/>
      <c r="J87" s="101"/>
      <c r="K87" s="63"/>
      <c r="L87" s="63"/>
      <c r="M87" s="253" t="s">
        <v>44</v>
      </c>
      <c r="N87" s="137">
        <v>43581</v>
      </c>
      <c r="O87" s="121"/>
    </row>
    <row r="88" spans="1:15" ht="12.75" customHeight="1" x14ac:dyDescent="0.2">
      <c r="A88" s="138">
        <v>43584</v>
      </c>
      <c r="B88" s="94">
        <v>20649.259999999998</v>
      </c>
      <c r="C88" s="94"/>
      <c r="D88" s="94"/>
      <c r="E88" s="94"/>
      <c r="F88" s="94"/>
      <c r="G88" s="94"/>
      <c r="H88" s="95">
        <f t="shared" si="8"/>
        <v>0</v>
      </c>
      <c r="I88" s="151">
        <v>43584</v>
      </c>
      <c r="J88" s="94">
        <v>20649.259999999998</v>
      </c>
      <c r="K88" s="82" t="s">
        <v>31</v>
      </c>
      <c r="L88" s="231" t="s">
        <v>58</v>
      </c>
      <c r="M88" s="253" t="s">
        <v>45</v>
      </c>
      <c r="N88" s="137">
        <v>43584</v>
      </c>
      <c r="O88" s="121"/>
    </row>
    <row r="89" spans="1:15" ht="12.75" customHeight="1" x14ac:dyDescent="0.2">
      <c r="A89" s="138">
        <v>43584</v>
      </c>
      <c r="B89" s="94">
        <v>450222.04</v>
      </c>
      <c r="C89" s="94"/>
      <c r="D89" s="94"/>
      <c r="E89" s="94"/>
      <c r="F89" s="94"/>
      <c r="G89" s="94"/>
      <c r="H89" s="95">
        <f t="shared" si="8"/>
        <v>0</v>
      </c>
      <c r="I89" s="151">
        <v>43584</v>
      </c>
      <c r="J89" s="94">
        <v>450222.04</v>
      </c>
      <c r="K89" s="82" t="s">
        <v>31</v>
      </c>
      <c r="L89" s="231" t="s">
        <v>58</v>
      </c>
      <c r="M89" s="253" t="s">
        <v>45</v>
      </c>
      <c r="N89" s="137">
        <v>43584</v>
      </c>
      <c r="O89" s="121"/>
    </row>
    <row r="90" spans="1:15" ht="12.75" customHeight="1" x14ac:dyDescent="0.2">
      <c r="A90" s="138"/>
      <c r="B90" s="94"/>
      <c r="C90" s="94"/>
      <c r="D90" s="94"/>
      <c r="E90" s="94"/>
      <c r="F90" s="94"/>
      <c r="G90" s="94"/>
      <c r="H90" s="95">
        <f t="shared" si="8"/>
        <v>0</v>
      </c>
      <c r="I90" s="140"/>
      <c r="J90" s="101"/>
      <c r="K90" s="63"/>
      <c r="L90" s="63"/>
      <c r="M90" s="219"/>
      <c r="N90" s="137"/>
      <c r="O90" s="121"/>
    </row>
    <row r="91" spans="1:15" ht="12.75" customHeight="1" x14ac:dyDescent="0.2">
      <c r="A91" s="297"/>
      <c r="B91" s="290">
        <f>SUM(B73:B90)</f>
        <v>17806168.16</v>
      </c>
      <c r="C91" s="290">
        <f t="shared" ref="C91:H91" si="9">SUM(C73:C90)</f>
        <v>1475311.4</v>
      </c>
      <c r="D91" s="290">
        <f t="shared" si="9"/>
        <v>1590411.0700000003</v>
      </c>
      <c r="E91" s="290">
        <f t="shared" si="9"/>
        <v>130615</v>
      </c>
      <c r="F91" s="290">
        <f t="shared" si="9"/>
        <v>0</v>
      </c>
      <c r="G91" s="290">
        <f t="shared" si="9"/>
        <v>344143.47</v>
      </c>
      <c r="H91" s="290">
        <f t="shared" si="9"/>
        <v>3540480.9400000004</v>
      </c>
      <c r="I91" s="290"/>
      <c r="J91" s="290">
        <f>SUM(J73:J90)</f>
        <v>14265687.219999999</v>
      </c>
      <c r="K91" s="291"/>
      <c r="L91" s="291"/>
      <c r="M91" s="292"/>
      <c r="N91" s="293"/>
      <c r="O91" s="294"/>
    </row>
    <row r="92" spans="1:15" ht="12.75" customHeight="1" x14ac:dyDescent="0.2">
      <c r="A92" s="295"/>
      <c r="B92" s="286"/>
      <c r="C92" s="222"/>
      <c r="D92" s="223"/>
      <c r="E92" s="223"/>
      <c r="F92" s="223"/>
      <c r="G92" s="223"/>
      <c r="H92" s="286"/>
      <c r="I92" s="287"/>
      <c r="J92" s="223"/>
      <c r="K92" s="225"/>
      <c r="L92" s="225"/>
      <c r="M92" s="288"/>
      <c r="N92" s="288"/>
      <c r="O92" s="221"/>
    </row>
    <row r="93" spans="1:15" ht="12.75" customHeight="1" x14ac:dyDescent="0.2">
      <c r="A93" s="122" t="s">
        <v>46</v>
      </c>
      <c r="B93" s="95"/>
      <c r="C93" s="95"/>
      <c r="D93" s="95"/>
      <c r="E93" s="95"/>
      <c r="F93" s="95"/>
      <c r="G93" s="95"/>
      <c r="H93" s="95"/>
      <c r="I93" s="107"/>
      <c r="J93" s="95"/>
      <c r="K93" s="82"/>
      <c r="L93" s="82"/>
      <c r="M93" s="97"/>
      <c r="N93" s="97"/>
      <c r="O93" s="120"/>
    </row>
    <row r="94" spans="1:15" ht="12.75" customHeight="1" x14ac:dyDescent="0.2">
      <c r="A94" s="138">
        <v>43591</v>
      </c>
      <c r="B94" s="94">
        <v>192889.09</v>
      </c>
      <c r="C94" s="94"/>
      <c r="D94" s="109"/>
      <c r="E94" s="94"/>
      <c r="F94" s="94"/>
      <c r="G94" s="94"/>
      <c r="H94" s="95">
        <f t="shared" ref="H94:H113" si="10">SUM(C94:G94)</f>
        <v>0</v>
      </c>
      <c r="I94" s="138">
        <v>43591</v>
      </c>
      <c r="J94" s="94">
        <v>192889.09</v>
      </c>
      <c r="K94" s="82" t="s">
        <v>31</v>
      </c>
      <c r="L94" s="231" t="s">
        <v>58</v>
      </c>
      <c r="M94" s="253" t="s">
        <v>47</v>
      </c>
      <c r="N94" s="138">
        <v>43591</v>
      </c>
      <c r="O94" s="121"/>
    </row>
    <row r="95" spans="1:15" ht="12.75" customHeight="1" x14ac:dyDescent="0.2">
      <c r="A95" s="138">
        <v>43591</v>
      </c>
      <c r="B95" s="94">
        <v>684472.04</v>
      </c>
      <c r="C95" s="94"/>
      <c r="D95" s="111"/>
      <c r="E95" s="94"/>
      <c r="F95" s="94"/>
      <c r="G95" s="94"/>
      <c r="H95" s="95">
        <f t="shared" si="10"/>
        <v>0</v>
      </c>
      <c r="I95" s="138">
        <v>43591</v>
      </c>
      <c r="J95" s="94">
        <v>684472.04</v>
      </c>
      <c r="K95" s="82" t="s">
        <v>31</v>
      </c>
      <c r="L95" s="231" t="s">
        <v>58</v>
      </c>
      <c r="M95" s="253" t="s">
        <v>47</v>
      </c>
      <c r="N95" s="138">
        <v>43591</v>
      </c>
      <c r="O95" s="121"/>
    </row>
    <row r="96" spans="1:15" ht="12.75" customHeight="1" x14ac:dyDescent="0.2">
      <c r="A96" s="138">
        <v>43591</v>
      </c>
      <c r="B96" s="94">
        <v>2797047.12</v>
      </c>
      <c r="C96" s="94"/>
      <c r="D96" s="111"/>
      <c r="E96" s="94"/>
      <c r="F96" s="94"/>
      <c r="G96" s="94"/>
      <c r="H96" s="95">
        <f t="shared" si="10"/>
        <v>0</v>
      </c>
      <c r="I96" s="138">
        <v>43591</v>
      </c>
      <c r="J96" s="94">
        <v>2797047.12</v>
      </c>
      <c r="K96" s="82" t="s">
        <v>31</v>
      </c>
      <c r="L96" s="231" t="s">
        <v>58</v>
      </c>
      <c r="M96" s="253" t="s">
        <v>47</v>
      </c>
      <c r="N96" s="138">
        <v>43591</v>
      </c>
      <c r="O96" s="121"/>
    </row>
    <row r="97" spans="1:15" ht="12.75" customHeight="1" x14ac:dyDescent="0.2">
      <c r="A97" s="138">
        <v>43591</v>
      </c>
      <c r="B97" s="94">
        <v>310783.01</v>
      </c>
      <c r="C97" s="94"/>
      <c r="D97" s="94">
        <v>310783.01</v>
      </c>
      <c r="E97" s="94"/>
      <c r="F97" s="94"/>
      <c r="G97" s="94"/>
      <c r="H97" s="95">
        <f t="shared" si="10"/>
        <v>310783.01</v>
      </c>
      <c r="I97" s="150"/>
      <c r="J97" s="110"/>
      <c r="K97" s="63"/>
      <c r="L97" s="63"/>
      <c r="M97" s="253" t="s">
        <v>47</v>
      </c>
      <c r="N97" s="138">
        <v>43591</v>
      </c>
      <c r="O97" s="121"/>
    </row>
    <row r="98" spans="1:15" ht="12.75" customHeight="1" x14ac:dyDescent="0.2">
      <c r="A98" s="138">
        <v>43600</v>
      </c>
      <c r="B98" s="94">
        <v>5490298.6500000004</v>
      </c>
      <c r="C98" s="94"/>
      <c r="D98" s="108"/>
      <c r="E98" s="94"/>
      <c r="F98" s="94"/>
      <c r="G98" s="94"/>
      <c r="H98" s="95">
        <f t="shared" si="10"/>
        <v>0</v>
      </c>
      <c r="I98" s="138">
        <v>43600</v>
      </c>
      <c r="J98" s="94">
        <v>5490298.6500000004</v>
      </c>
      <c r="K98" s="82" t="s">
        <v>31</v>
      </c>
      <c r="L98" s="231" t="s">
        <v>58</v>
      </c>
      <c r="M98" s="253" t="s">
        <v>48</v>
      </c>
      <c r="N98" s="138">
        <v>43600</v>
      </c>
      <c r="O98" s="121"/>
    </row>
    <row r="99" spans="1:15" ht="12.75" customHeight="1" x14ac:dyDescent="0.2">
      <c r="A99" s="138">
        <v>43600</v>
      </c>
      <c r="B99" s="94">
        <v>540982.29</v>
      </c>
      <c r="C99" s="94"/>
      <c r="D99" s="94"/>
      <c r="E99" s="94"/>
      <c r="F99" s="94"/>
      <c r="G99" s="94"/>
      <c r="H99" s="95">
        <f t="shared" si="10"/>
        <v>0</v>
      </c>
      <c r="I99" s="138">
        <v>43600</v>
      </c>
      <c r="J99" s="94">
        <v>540982.29</v>
      </c>
      <c r="K99" s="82" t="s">
        <v>31</v>
      </c>
      <c r="L99" s="231" t="s">
        <v>58</v>
      </c>
      <c r="M99" s="253" t="s">
        <v>48</v>
      </c>
      <c r="N99" s="138">
        <v>43600</v>
      </c>
      <c r="O99" s="121"/>
    </row>
    <row r="100" spans="1:15" ht="12.75" customHeight="1" x14ac:dyDescent="0.2">
      <c r="A100" s="138">
        <v>43600</v>
      </c>
      <c r="B100" s="94">
        <v>409580.69</v>
      </c>
      <c r="C100" s="94"/>
      <c r="D100" s="94"/>
      <c r="E100" s="94"/>
      <c r="F100" s="94"/>
      <c r="G100" s="94"/>
      <c r="H100" s="95">
        <f t="shared" si="10"/>
        <v>0</v>
      </c>
      <c r="I100" s="138">
        <v>43600</v>
      </c>
      <c r="J100" s="94">
        <v>409580.69</v>
      </c>
      <c r="K100" s="82" t="s">
        <v>31</v>
      </c>
      <c r="L100" s="231" t="s">
        <v>58</v>
      </c>
      <c r="M100" s="253" t="s">
        <v>48</v>
      </c>
      <c r="N100" s="138">
        <v>43600</v>
      </c>
      <c r="O100" s="121"/>
    </row>
    <row r="101" spans="1:15" ht="12.75" customHeight="1" x14ac:dyDescent="0.2">
      <c r="A101" s="138">
        <v>43600</v>
      </c>
      <c r="B101" s="94">
        <v>1119978.04</v>
      </c>
      <c r="C101" s="94">
        <v>1119978.04</v>
      </c>
      <c r="D101" s="94"/>
      <c r="E101" s="94"/>
      <c r="F101" s="94"/>
      <c r="G101" s="94"/>
      <c r="H101" s="95">
        <f t="shared" si="10"/>
        <v>1119978.04</v>
      </c>
      <c r="I101" s="140"/>
      <c r="J101" s="101"/>
      <c r="K101" s="63"/>
      <c r="L101" s="63"/>
      <c r="M101" s="253" t="s">
        <v>48</v>
      </c>
      <c r="N101" s="138">
        <v>43600</v>
      </c>
      <c r="O101" s="121"/>
    </row>
    <row r="102" spans="1:15" ht="12.75" customHeight="1" x14ac:dyDescent="0.2">
      <c r="A102" s="138">
        <v>43600</v>
      </c>
      <c r="B102" s="94">
        <v>734475.19</v>
      </c>
      <c r="C102" s="94"/>
      <c r="D102" s="94">
        <v>734475.19</v>
      </c>
      <c r="E102" s="94"/>
      <c r="F102" s="94"/>
      <c r="G102" s="94"/>
      <c r="H102" s="95">
        <f t="shared" si="10"/>
        <v>734475.19</v>
      </c>
      <c r="I102" s="140"/>
      <c r="J102" s="94"/>
      <c r="K102" s="63"/>
      <c r="L102" s="63"/>
      <c r="M102" s="253" t="s">
        <v>48</v>
      </c>
      <c r="N102" s="138">
        <v>43600</v>
      </c>
      <c r="O102" s="121"/>
    </row>
    <row r="103" spans="1:15" ht="12.75" customHeight="1" x14ac:dyDescent="0.2">
      <c r="A103" s="138">
        <v>43609</v>
      </c>
      <c r="B103" s="94">
        <v>70097.84</v>
      </c>
      <c r="C103" s="94"/>
      <c r="D103" s="94"/>
      <c r="E103" s="94"/>
      <c r="F103" s="94"/>
      <c r="G103" s="94"/>
      <c r="H103" s="95">
        <f t="shared" si="10"/>
        <v>0</v>
      </c>
      <c r="I103" s="138">
        <v>43609</v>
      </c>
      <c r="J103" s="94">
        <v>70097.84</v>
      </c>
      <c r="K103" s="82" t="s">
        <v>31</v>
      </c>
      <c r="L103" s="231" t="s">
        <v>58</v>
      </c>
      <c r="M103" s="253" t="s">
        <v>49</v>
      </c>
      <c r="N103" s="138">
        <v>43609</v>
      </c>
      <c r="O103" s="121"/>
    </row>
    <row r="104" spans="1:15" ht="12.75" customHeight="1" x14ac:dyDescent="0.2">
      <c r="A104" s="138">
        <v>43609</v>
      </c>
      <c r="B104" s="94">
        <v>147923.79</v>
      </c>
      <c r="C104" s="94"/>
      <c r="D104" s="94"/>
      <c r="E104" s="94"/>
      <c r="F104" s="94"/>
      <c r="G104" s="94"/>
      <c r="H104" s="95">
        <f t="shared" si="10"/>
        <v>0</v>
      </c>
      <c r="I104" s="138">
        <v>43609</v>
      </c>
      <c r="J104" s="94">
        <v>147923.79</v>
      </c>
      <c r="K104" s="82" t="s">
        <v>31</v>
      </c>
      <c r="L104" s="231" t="s">
        <v>58</v>
      </c>
      <c r="M104" s="253" t="s">
        <v>49</v>
      </c>
      <c r="N104" s="138">
        <v>43609</v>
      </c>
      <c r="O104" s="121"/>
    </row>
    <row r="105" spans="1:15" ht="12.75" customHeight="1" x14ac:dyDescent="0.2">
      <c r="A105" s="138">
        <v>43609</v>
      </c>
      <c r="B105" s="94">
        <v>5343403.6399999997</v>
      </c>
      <c r="C105" s="94"/>
      <c r="D105" s="101"/>
      <c r="E105" s="94"/>
      <c r="F105" s="94"/>
      <c r="G105" s="94"/>
      <c r="H105" s="95">
        <f t="shared" si="10"/>
        <v>0</v>
      </c>
      <c r="I105" s="138">
        <v>43609</v>
      </c>
      <c r="J105" s="94">
        <v>5343403.6399999997</v>
      </c>
      <c r="K105" s="82" t="s">
        <v>31</v>
      </c>
      <c r="L105" s="231" t="s">
        <v>58</v>
      </c>
      <c r="M105" s="253" t="s">
        <v>49</v>
      </c>
      <c r="N105" s="138">
        <v>43609</v>
      </c>
      <c r="O105" s="121"/>
    </row>
    <row r="106" spans="1:15" ht="12.75" customHeight="1" x14ac:dyDescent="0.2">
      <c r="A106" s="138">
        <v>43609</v>
      </c>
      <c r="B106" s="94">
        <v>1119978.04</v>
      </c>
      <c r="C106" s="94">
        <v>1119978.04</v>
      </c>
      <c r="D106" s="94"/>
      <c r="E106" s="94"/>
      <c r="F106" s="101"/>
      <c r="G106" s="94"/>
      <c r="H106" s="95">
        <f t="shared" si="10"/>
        <v>1119978.04</v>
      </c>
      <c r="I106" s="140"/>
      <c r="J106" s="101"/>
      <c r="K106" s="63"/>
      <c r="L106" s="63"/>
      <c r="M106" s="253" t="s">
        <v>49</v>
      </c>
      <c r="N106" s="138">
        <v>43609</v>
      </c>
      <c r="O106" s="121"/>
    </row>
    <row r="107" spans="1:15" ht="12.75" customHeight="1" x14ac:dyDescent="0.2">
      <c r="A107" s="138">
        <v>43609</v>
      </c>
      <c r="B107" s="94">
        <v>734475.19</v>
      </c>
      <c r="C107" s="94"/>
      <c r="D107" s="94">
        <v>734475.19</v>
      </c>
      <c r="E107" s="94"/>
      <c r="F107" s="94"/>
      <c r="G107" s="94"/>
      <c r="H107" s="95">
        <f t="shared" si="10"/>
        <v>734475.19</v>
      </c>
      <c r="I107" s="140"/>
      <c r="J107" s="101"/>
      <c r="K107" s="63"/>
      <c r="L107" s="63"/>
      <c r="M107" s="253" t="s">
        <v>49</v>
      </c>
      <c r="N107" s="138">
        <v>43609</v>
      </c>
      <c r="O107" s="121"/>
    </row>
    <row r="108" spans="1:15" ht="12.75" customHeight="1" x14ac:dyDescent="0.2">
      <c r="A108" s="138">
        <v>43609</v>
      </c>
      <c r="B108" s="94">
        <v>146895</v>
      </c>
      <c r="C108" s="94"/>
      <c r="D108" s="111"/>
      <c r="E108" s="94">
        <v>146895</v>
      </c>
      <c r="F108" s="94"/>
      <c r="G108" s="94"/>
      <c r="H108" s="95">
        <f t="shared" si="10"/>
        <v>146895</v>
      </c>
      <c r="I108" s="102"/>
      <c r="J108" s="101"/>
      <c r="K108" s="63"/>
      <c r="L108" s="63"/>
      <c r="M108" s="253" t="s">
        <v>49</v>
      </c>
      <c r="N108" s="138">
        <v>43609</v>
      </c>
      <c r="O108" s="121"/>
    </row>
    <row r="109" spans="1:15" ht="12.75" customHeight="1" x14ac:dyDescent="0.2">
      <c r="A109" s="138">
        <v>43614</v>
      </c>
      <c r="B109" s="94">
        <v>20649.259999999998</v>
      </c>
      <c r="C109" s="94"/>
      <c r="D109" s="94"/>
      <c r="E109" s="94"/>
      <c r="F109" s="94"/>
      <c r="G109" s="94"/>
      <c r="H109" s="95">
        <f t="shared" si="10"/>
        <v>0</v>
      </c>
      <c r="I109" s="138">
        <v>43614</v>
      </c>
      <c r="J109" s="94">
        <v>20649.259999999998</v>
      </c>
      <c r="K109" s="82" t="s">
        <v>31</v>
      </c>
      <c r="L109" s="231" t="s">
        <v>58</v>
      </c>
      <c r="M109" s="253" t="s">
        <v>50</v>
      </c>
      <c r="N109" s="138">
        <v>43614</v>
      </c>
      <c r="O109" s="121"/>
    </row>
    <row r="110" spans="1:15" ht="12.75" customHeight="1" x14ac:dyDescent="0.2">
      <c r="A110" s="138">
        <v>43614</v>
      </c>
      <c r="B110" s="94">
        <v>461129.14</v>
      </c>
      <c r="C110" s="94"/>
      <c r="D110" s="94"/>
      <c r="E110" s="94"/>
      <c r="F110" s="94"/>
      <c r="G110" s="94"/>
      <c r="H110" s="95">
        <f t="shared" si="10"/>
        <v>0</v>
      </c>
      <c r="I110" s="138">
        <v>43614</v>
      </c>
      <c r="J110" s="94">
        <v>461129.14</v>
      </c>
      <c r="K110" s="82" t="s">
        <v>31</v>
      </c>
      <c r="L110" s="231" t="s">
        <v>58</v>
      </c>
      <c r="M110" s="253" t="s">
        <v>50</v>
      </c>
      <c r="N110" s="138">
        <v>43614</v>
      </c>
      <c r="O110" s="121"/>
    </row>
    <row r="111" spans="1:15" ht="12.75" customHeight="1" x14ac:dyDescent="0.2">
      <c r="A111" s="138"/>
      <c r="B111" s="94"/>
      <c r="C111" s="94"/>
      <c r="D111" s="94"/>
      <c r="E111" s="94"/>
      <c r="F111" s="94"/>
      <c r="G111" s="94"/>
      <c r="H111" s="95">
        <f t="shared" si="10"/>
        <v>0</v>
      </c>
      <c r="I111" s="102"/>
      <c r="J111" s="94"/>
      <c r="K111" s="82"/>
      <c r="L111" s="82"/>
      <c r="M111" s="253"/>
      <c r="N111" s="137"/>
      <c r="O111" s="121"/>
    </row>
    <row r="112" spans="1:15" ht="12.75" customHeight="1" x14ac:dyDescent="0.2">
      <c r="A112" s="138"/>
      <c r="B112" s="94"/>
      <c r="C112" s="94"/>
      <c r="D112" s="94"/>
      <c r="E112" s="94"/>
      <c r="F112" s="94"/>
      <c r="G112" s="94"/>
      <c r="H112" s="95">
        <f t="shared" si="10"/>
        <v>0</v>
      </c>
      <c r="I112" s="102"/>
      <c r="J112" s="94"/>
      <c r="K112" s="82"/>
      <c r="L112" s="82"/>
      <c r="M112" s="253"/>
      <c r="N112" s="137"/>
      <c r="O112" s="121"/>
    </row>
    <row r="113" spans="1:15" ht="12.75" customHeight="1" x14ac:dyDescent="0.2">
      <c r="A113" s="138"/>
      <c r="B113" s="94"/>
      <c r="C113" s="94"/>
      <c r="D113" s="94"/>
      <c r="E113" s="94"/>
      <c r="F113" s="94"/>
      <c r="G113" s="94"/>
      <c r="H113" s="95">
        <f t="shared" si="10"/>
        <v>0</v>
      </c>
      <c r="I113" s="140"/>
      <c r="J113" s="101"/>
      <c r="K113" s="63"/>
      <c r="L113" s="63"/>
      <c r="M113" s="219"/>
      <c r="N113" s="137"/>
      <c r="O113" s="121"/>
    </row>
    <row r="114" spans="1:15" ht="12.75" customHeight="1" x14ac:dyDescent="0.2">
      <c r="A114" s="289"/>
      <c r="B114" s="290">
        <f>SUM(B94:B113)</f>
        <v>20325058.02</v>
      </c>
      <c r="C114" s="290">
        <f t="shared" ref="C114:H114" si="11">SUM(C94:C113)</f>
        <v>2239956.08</v>
      </c>
      <c r="D114" s="290">
        <f t="shared" si="11"/>
        <v>1779733.39</v>
      </c>
      <c r="E114" s="290">
        <f t="shared" si="11"/>
        <v>146895</v>
      </c>
      <c r="F114" s="290">
        <f t="shared" si="11"/>
        <v>0</v>
      </c>
      <c r="G114" s="290">
        <f t="shared" si="11"/>
        <v>0</v>
      </c>
      <c r="H114" s="290">
        <f t="shared" si="11"/>
        <v>4166584.47</v>
      </c>
      <c r="I114" s="290"/>
      <c r="J114" s="290">
        <f>SUM(J94:J113)</f>
        <v>16158473.549999999</v>
      </c>
      <c r="K114" s="291"/>
      <c r="L114" s="291"/>
      <c r="M114" s="292"/>
      <c r="N114" s="293"/>
      <c r="O114" s="294"/>
    </row>
    <row r="115" spans="1:15" ht="12.75" customHeight="1" x14ac:dyDescent="0.2">
      <c r="A115" s="285"/>
      <c r="B115" s="286"/>
      <c r="C115" s="222"/>
      <c r="D115" s="223"/>
      <c r="E115" s="223"/>
      <c r="F115" s="223"/>
      <c r="G115" s="223"/>
      <c r="H115" s="286"/>
      <c r="I115" s="287"/>
      <c r="J115" s="223"/>
      <c r="K115" s="225"/>
      <c r="L115" s="225"/>
      <c r="M115" s="288"/>
      <c r="N115" s="288"/>
      <c r="O115" s="221"/>
    </row>
    <row r="116" spans="1:15" ht="12.75" customHeight="1" x14ac:dyDescent="0.2">
      <c r="A116" s="122" t="s">
        <v>51</v>
      </c>
      <c r="B116" s="95"/>
      <c r="C116" s="95"/>
      <c r="D116" s="95"/>
      <c r="E116" s="95"/>
      <c r="F116" s="95"/>
      <c r="G116" s="95"/>
      <c r="H116" s="95"/>
      <c r="I116" s="107"/>
      <c r="J116" s="95"/>
      <c r="K116" s="82"/>
      <c r="L116" s="82"/>
      <c r="M116" s="97"/>
      <c r="N116" s="97"/>
      <c r="O116" s="120"/>
    </row>
    <row r="117" spans="1:15" ht="12.75" customHeight="1" x14ac:dyDescent="0.2">
      <c r="A117" s="138">
        <v>43622</v>
      </c>
      <c r="B117" s="94">
        <v>1305211.8500000001</v>
      </c>
      <c r="C117" s="94"/>
      <c r="D117" s="109"/>
      <c r="E117" s="94"/>
      <c r="F117" s="94"/>
      <c r="G117" s="94"/>
      <c r="H117" s="95">
        <f t="shared" ref="H117:H138" si="12">SUM(C117:G117)</f>
        <v>0</v>
      </c>
      <c r="I117" s="138">
        <v>43622</v>
      </c>
      <c r="J117" s="94">
        <v>1305211.8500000001</v>
      </c>
      <c r="K117" s="82" t="s">
        <v>31</v>
      </c>
      <c r="L117" s="231" t="s">
        <v>58</v>
      </c>
      <c r="M117" s="253" t="s">
        <v>52</v>
      </c>
      <c r="N117" s="138">
        <v>43622</v>
      </c>
      <c r="O117" s="121"/>
    </row>
    <row r="118" spans="1:15" ht="12.75" customHeight="1" x14ac:dyDescent="0.2">
      <c r="A118" s="138">
        <v>43622</v>
      </c>
      <c r="B118" s="94">
        <v>4281.67</v>
      </c>
      <c r="C118" s="94"/>
      <c r="D118" s="111"/>
      <c r="E118" s="94"/>
      <c r="F118" s="94"/>
      <c r="G118" s="94"/>
      <c r="H118" s="95">
        <f t="shared" si="12"/>
        <v>0</v>
      </c>
      <c r="I118" s="138">
        <v>43622</v>
      </c>
      <c r="J118" s="94">
        <v>4281.67</v>
      </c>
      <c r="K118" s="82" t="s">
        <v>31</v>
      </c>
      <c r="L118" s="231" t="s">
        <v>58</v>
      </c>
      <c r="M118" s="253" t="s">
        <v>52</v>
      </c>
      <c r="N118" s="138">
        <v>43622</v>
      </c>
      <c r="O118" s="121"/>
    </row>
    <row r="119" spans="1:15" ht="12.75" customHeight="1" x14ac:dyDescent="0.2">
      <c r="A119" s="138">
        <v>43622</v>
      </c>
      <c r="B119" s="94">
        <v>3112141.59</v>
      </c>
      <c r="C119" s="94"/>
      <c r="D119" s="111"/>
      <c r="E119" s="94"/>
      <c r="F119" s="94"/>
      <c r="G119" s="94"/>
      <c r="H119" s="95">
        <f t="shared" si="12"/>
        <v>0</v>
      </c>
      <c r="I119" s="138">
        <v>43622</v>
      </c>
      <c r="J119" s="94">
        <v>3112141.59</v>
      </c>
      <c r="K119" s="82" t="s">
        <v>31</v>
      </c>
      <c r="L119" s="231" t="s">
        <v>58</v>
      </c>
      <c r="M119" s="253" t="s">
        <v>52</v>
      </c>
      <c r="N119" s="138">
        <v>43622</v>
      </c>
      <c r="O119" s="121"/>
    </row>
    <row r="120" spans="1:15" ht="12.75" customHeight="1" x14ac:dyDescent="0.2">
      <c r="A120" s="138">
        <v>43622</v>
      </c>
      <c r="B120" s="94">
        <v>345793.51</v>
      </c>
      <c r="C120" s="94"/>
      <c r="D120" s="94">
        <v>345793.51</v>
      </c>
      <c r="E120" s="94"/>
      <c r="F120" s="94"/>
      <c r="G120" s="94"/>
      <c r="H120" s="95">
        <f t="shared" si="12"/>
        <v>345793.51</v>
      </c>
      <c r="I120" s="150"/>
      <c r="J120" s="110"/>
      <c r="K120" s="63"/>
      <c r="L120" s="63"/>
      <c r="M120" s="253" t="s">
        <v>52</v>
      </c>
      <c r="N120" s="138">
        <v>43622</v>
      </c>
      <c r="O120" s="121"/>
    </row>
    <row r="121" spans="1:15" ht="12.75" customHeight="1" x14ac:dyDescent="0.2">
      <c r="A121" s="138">
        <v>43630</v>
      </c>
      <c r="B121" s="94">
        <v>5102102.58</v>
      </c>
      <c r="C121" s="94"/>
      <c r="D121" s="108"/>
      <c r="E121" s="94"/>
      <c r="F121" s="94"/>
      <c r="G121" s="94"/>
      <c r="H121" s="95">
        <f t="shared" si="12"/>
        <v>0</v>
      </c>
      <c r="I121" s="138">
        <v>43630</v>
      </c>
      <c r="J121" s="94">
        <v>5102102.58</v>
      </c>
      <c r="K121" s="82" t="s">
        <v>31</v>
      </c>
      <c r="L121" s="231" t="s">
        <v>58</v>
      </c>
      <c r="M121" s="253" t="s">
        <v>53</v>
      </c>
      <c r="N121" s="138">
        <v>43630</v>
      </c>
      <c r="O121" s="121"/>
    </row>
    <row r="122" spans="1:15" ht="12.75" customHeight="1" x14ac:dyDescent="0.2">
      <c r="A122" s="138">
        <v>43630</v>
      </c>
      <c r="B122" s="94">
        <v>559271.65</v>
      </c>
      <c r="C122" s="94"/>
      <c r="D122" s="94"/>
      <c r="E122" s="94"/>
      <c r="F122" s="94"/>
      <c r="G122" s="94"/>
      <c r="H122" s="95">
        <f t="shared" si="12"/>
        <v>0</v>
      </c>
      <c r="I122" s="138">
        <v>43630</v>
      </c>
      <c r="J122" s="94">
        <v>559271.65</v>
      </c>
      <c r="K122" s="82" t="s">
        <v>31</v>
      </c>
      <c r="L122" s="231" t="s">
        <v>58</v>
      </c>
      <c r="M122" s="253" t="s">
        <v>53</v>
      </c>
      <c r="N122" s="138">
        <v>43630</v>
      </c>
      <c r="O122" s="121"/>
    </row>
    <row r="123" spans="1:15" ht="12.75" customHeight="1" x14ac:dyDescent="0.2">
      <c r="A123" s="138">
        <v>43630</v>
      </c>
      <c r="B123" s="94">
        <v>447565.89</v>
      </c>
      <c r="C123" s="94"/>
      <c r="D123" s="94"/>
      <c r="E123" s="94"/>
      <c r="F123" s="94"/>
      <c r="G123" s="94"/>
      <c r="H123" s="95">
        <f t="shared" si="12"/>
        <v>0</v>
      </c>
      <c r="I123" s="138">
        <v>43630</v>
      </c>
      <c r="J123" s="94">
        <v>447565.89</v>
      </c>
      <c r="K123" s="82" t="s">
        <v>31</v>
      </c>
      <c r="L123" s="231" t="s">
        <v>58</v>
      </c>
      <c r="M123" s="253" t="s">
        <v>53</v>
      </c>
      <c r="N123" s="138">
        <v>43630</v>
      </c>
      <c r="O123" s="121"/>
    </row>
    <row r="124" spans="1:15" ht="12.75" customHeight="1" x14ac:dyDescent="0.2">
      <c r="A124" s="138">
        <v>43630</v>
      </c>
      <c r="B124" s="94">
        <v>1491732.32</v>
      </c>
      <c r="C124" s="94">
        <v>1491732.32</v>
      </c>
      <c r="D124" s="94"/>
      <c r="E124" s="94"/>
      <c r="F124" s="94"/>
      <c r="G124" s="94"/>
      <c r="H124" s="95">
        <f t="shared" si="12"/>
        <v>1491732.32</v>
      </c>
      <c r="I124" s="140"/>
      <c r="J124" s="101"/>
      <c r="K124" s="63"/>
      <c r="L124" s="63"/>
      <c r="M124" s="253" t="s">
        <v>53</v>
      </c>
      <c r="N124" s="138">
        <v>43630</v>
      </c>
      <c r="O124" s="121"/>
    </row>
    <row r="125" spans="1:15" ht="12.75" customHeight="1" x14ac:dyDescent="0.2">
      <c r="A125" s="138">
        <v>43630</v>
      </c>
      <c r="B125" s="94">
        <v>782819.12</v>
      </c>
      <c r="C125" s="94"/>
      <c r="D125" s="94">
        <v>782819.12</v>
      </c>
      <c r="E125" s="94"/>
      <c r="F125" s="94"/>
      <c r="G125" s="94"/>
      <c r="H125" s="95">
        <f t="shared" si="12"/>
        <v>782819.12</v>
      </c>
      <c r="I125" s="140"/>
      <c r="J125" s="94"/>
      <c r="K125" s="63"/>
      <c r="L125" s="63"/>
      <c r="M125" s="253" t="s">
        <v>53</v>
      </c>
      <c r="N125" s="138">
        <v>43630</v>
      </c>
      <c r="O125" s="121"/>
    </row>
    <row r="126" spans="1:15" ht="12.75" customHeight="1" x14ac:dyDescent="0.2">
      <c r="A126" s="138">
        <v>43630</v>
      </c>
      <c r="B126" s="94">
        <v>125000</v>
      </c>
      <c r="C126" s="94"/>
      <c r="D126" s="94"/>
      <c r="E126" s="94"/>
      <c r="F126" s="94">
        <v>125000</v>
      </c>
      <c r="G126" s="94"/>
      <c r="H126" s="95">
        <f t="shared" si="12"/>
        <v>125000</v>
      </c>
      <c r="I126" s="102"/>
      <c r="J126" s="94"/>
      <c r="K126" s="82"/>
      <c r="L126" s="82"/>
      <c r="M126" s="253" t="s">
        <v>53</v>
      </c>
      <c r="N126" s="138">
        <v>43630</v>
      </c>
      <c r="O126" s="121"/>
    </row>
    <row r="127" spans="1:15" ht="12.75" customHeight="1" x14ac:dyDescent="0.2">
      <c r="A127" s="138">
        <v>43630</v>
      </c>
      <c r="B127" s="94">
        <v>326537.15000000002</v>
      </c>
      <c r="C127" s="94"/>
      <c r="D127" s="94"/>
      <c r="E127" s="94"/>
      <c r="F127" s="94"/>
      <c r="G127" s="94">
        <v>326537.15000000002</v>
      </c>
      <c r="H127" s="95">
        <f t="shared" si="12"/>
        <v>326537.15000000002</v>
      </c>
      <c r="I127" s="102"/>
      <c r="J127" s="94"/>
      <c r="K127" s="82"/>
      <c r="L127" s="82"/>
      <c r="M127" s="253" t="s">
        <v>53</v>
      </c>
      <c r="N127" s="138">
        <v>43630</v>
      </c>
      <c r="O127" s="121"/>
    </row>
    <row r="128" spans="1:15" ht="12.75" customHeight="1" x14ac:dyDescent="0.2">
      <c r="A128" s="138">
        <v>43640</v>
      </c>
      <c r="B128" s="94">
        <v>69385.490000000005</v>
      </c>
      <c r="C128" s="94"/>
      <c r="D128" s="101"/>
      <c r="E128" s="94"/>
      <c r="F128" s="94"/>
      <c r="G128" s="94"/>
      <c r="H128" s="95">
        <f t="shared" si="12"/>
        <v>0</v>
      </c>
      <c r="I128" s="138">
        <v>43640</v>
      </c>
      <c r="J128" s="94">
        <v>69385.490000000005</v>
      </c>
      <c r="K128" s="82" t="s">
        <v>31</v>
      </c>
      <c r="L128" s="231" t="s">
        <v>58</v>
      </c>
      <c r="M128" s="253" t="s">
        <v>54</v>
      </c>
      <c r="N128" s="138">
        <v>43640</v>
      </c>
      <c r="O128" s="121"/>
    </row>
    <row r="129" spans="1:15" ht="12.75" customHeight="1" x14ac:dyDescent="0.2">
      <c r="A129" s="138">
        <v>43640</v>
      </c>
      <c r="B129" s="94">
        <v>118419.4</v>
      </c>
      <c r="C129" s="94"/>
      <c r="D129" s="94"/>
      <c r="E129" s="94"/>
      <c r="F129" s="101"/>
      <c r="G129" s="94"/>
      <c r="H129" s="95">
        <f t="shared" si="12"/>
        <v>0</v>
      </c>
      <c r="I129" s="138">
        <v>43640</v>
      </c>
      <c r="J129" s="94">
        <v>118419.4</v>
      </c>
      <c r="K129" s="82" t="s">
        <v>31</v>
      </c>
      <c r="L129" s="231" t="s">
        <v>58</v>
      </c>
      <c r="M129" s="253" t="s">
        <v>54</v>
      </c>
      <c r="N129" s="138">
        <v>43640</v>
      </c>
      <c r="O129" s="121"/>
    </row>
    <row r="130" spans="1:15" ht="12.75" customHeight="1" x14ac:dyDescent="0.2">
      <c r="A130" s="138">
        <v>43640</v>
      </c>
      <c r="B130" s="94">
        <v>4945538.57</v>
      </c>
      <c r="C130" s="94"/>
      <c r="D130" s="94"/>
      <c r="E130" s="94"/>
      <c r="F130" s="94"/>
      <c r="G130" s="94"/>
      <c r="H130" s="95">
        <f t="shared" si="12"/>
        <v>0</v>
      </c>
      <c r="I130" s="138">
        <v>43640</v>
      </c>
      <c r="J130" s="94">
        <v>4945538.57</v>
      </c>
      <c r="K130" s="82" t="s">
        <v>31</v>
      </c>
      <c r="L130" s="231" t="s">
        <v>58</v>
      </c>
      <c r="M130" s="253" t="s">
        <v>54</v>
      </c>
      <c r="N130" s="138">
        <v>43640</v>
      </c>
      <c r="O130" s="121"/>
    </row>
    <row r="131" spans="1:15" ht="12.75" customHeight="1" x14ac:dyDescent="0.2">
      <c r="A131" s="138">
        <v>43640</v>
      </c>
      <c r="B131" s="94">
        <v>1491732.32</v>
      </c>
      <c r="C131" s="94">
        <v>1491732.32</v>
      </c>
      <c r="D131" s="94"/>
      <c r="E131" s="94"/>
      <c r="F131" s="94"/>
      <c r="G131" s="94"/>
      <c r="H131" s="95">
        <f t="shared" si="12"/>
        <v>1491732.32</v>
      </c>
      <c r="I131" s="102"/>
      <c r="J131" s="101"/>
      <c r="K131" s="63"/>
      <c r="L131" s="63"/>
      <c r="M131" s="253" t="s">
        <v>54</v>
      </c>
      <c r="N131" s="138">
        <v>43640</v>
      </c>
      <c r="O131" s="121"/>
    </row>
    <row r="132" spans="1:15" ht="12.75" customHeight="1" x14ac:dyDescent="0.2">
      <c r="A132" s="138">
        <v>43640</v>
      </c>
      <c r="B132" s="94">
        <v>782819.12</v>
      </c>
      <c r="C132" s="94"/>
      <c r="D132" s="94">
        <v>782819.12</v>
      </c>
      <c r="E132" s="94"/>
      <c r="F132" s="94"/>
      <c r="G132" s="94"/>
      <c r="H132" s="95">
        <f t="shared" si="12"/>
        <v>782819.12</v>
      </c>
      <c r="I132" s="102"/>
      <c r="J132" s="94"/>
      <c r="K132" s="82"/>
      <c r="L132" s="82"/>
      <c r="M132" s="253" t="s">
        <v>54</v>
      </c>
      <c r="N132" s="138">
        <v>43640</v>
      </c>
      <c r="O132" s="121"/>
    </row>
    <row r="133" spans="1:15" ht="12.75" customHeight="1" x14ac:dyDescent="0.2">
      <c r="A133" s="138">
        <v>43640</v>
      </c>
      <c r="B133" s="94">
        <v>156564</v>
      </c>
      <c r="C133" s="94"/>
      <c r="D133" s="94"/>
      <c r="E133" s="94">
        <v>156564</v>
      </c>
      <c r="F133" s="94"/>
      <c r="G133" s="94"/>
      <c r="H133" s="95">
        <f t="shared" si="12"/>
        <v>156564</v>
      </c>
      <c r="I133" s="102"/>
      <c r="J133" s="94"/>
      <c r="K133" s="82"/>
      <c r="L133" s="82"/>
      <c r="M133" s="253" t="s">
        <v>54</v>
      </c>
      <c r="N133" s="138">
        <v>43640</v>
      </c>
      <c r="O133" s="121"/>
    </row>
    <row r="134" spans="1:15" ht="12.75" customHeight="1" x14ac:dyDescent="0.2">
      <c r="A134" s="138">
        <v>43640</v>
      </c>
      <c r="B134" s="94">
        <v>125000</v>
      </c>
      <c r="C134" s="94"/>
      <c r="D134" s="94"/>
      <c r="E134" s="94"/>
      <c r="F134" s="94">
        <v>125000</v>
      </c>
      <c r="G134" s="94"/>
      <c r="H134" s="95">
        <f t="shared" si="12"/>
        <v>125000</v>
      </c>
      <c r="I134" s="102"/>
      <c r="J134" s="94"/>
      <c r="K134" s="82"/>
      <c r="L134" s="82"/>
      <c r="M134" s="253" t="s">
        <v>54</v>
      </c>
      <c r="N134" s="138">
        <v>43640</v>
      </c>
      <c r="O134" s="121"/>
    </row>
    <row r="135" spans="1:15" ht="12.75" customHeight="1" x14ac:dyDescent="0.2">
      <c r="A135" s="138">
        <v>43640</v>
      </c>
      <c r="B135" s="94">
        <v>326537.15000000002</v>
      </c>
      <c r="C135" s="94"/>
      <c r="D135" s="94"/>
      <c r="E135" s="94"/>
      <c r="F135" s="94"/>
      <c r="G135" s="94">
        <v>326537.15000000002</v>
      </c>
      <c r="H135" s="95">
        <f t="shared" si="12"/>
        <v>326537.15000000002</v>
      </c>
      <c r="I135" s="102"/>
      <c r="J135" s="94"/>
      <c r="K135" s="82"/>
      <c r="L135" s="82"/>
      <c r="M135" s="253" t="s">
        <v>54</v>
      </c>
      <c r="N135" s="138">
        <v>43640</v>
      </c>
      <c r="O135" s="121"/>
    </row>
    <row r="136" spans="1:15" ht="12.75" customHeight="1" x14ac:dyDescent="0.2">
      <c r="A136" s="138">
        <v>43643</v>
      </c>
      <c r="B136" s="94">
        <v>20649.259999999998</v>
      </c>
      <c r="C136" s="94"/>
      <c r="D136" s="94"/>
      <c r="E136" s="94"/>
      <c r="F136" s="94"/>
      <c r="G136" s="94"/>
      <c r="H136" s="95">
        <f t="shared" si="12"/>
        <v>0</v>
      </c>
      <c r="I136" s="138">
        <v>43643</v>
      </c>
      <c r="J136" s="94">
        <v>20649.259999999998</v>
      </c>
      <c r="K136" s="82" t="s">
        <v>31</v>
      </c>
      <c r="L136" s="231" t="s">
        <v>58</v>
      </c>
      <c r="M136" s="253" t="s">
        <v>55</v>
      </c>
      <c r="N136" s="138">
        <v>43643</v>
      </c>
      <c r="O136" s="121"/>
    </row>
    <row r="137" spans="1:15" ht="12.75" customHeight="1" x14ac:dyDescent="0.2">
      <c r="A137" s="138">
        <v>43643</v>
      </c>
      <c r="B137" s="94">
        <v>472580.08</v>
      </c>
      <c r="C137" s="94"/>
      <c r="D137" s="94"/>
      <c r="E137" s="94"/>
      <c r="F137" s="94"/>
      <c r="G137" s="94"/>
      <c r="H137" s="95">
        <f t="shared" si="12"/>
        <v>0</v>
      </c>
      <c r="I137" s="138">
        <v>43643</v>
      </c>
      <c r="J137" s="94">
        <v>472580.08</v>
      </c>
      <c r="K137" s="82" t="s">
        <v>31</v>
      </c>
      <c r="L137" s="231" t="s">
        <v>58</v>
      </c>
      <c r="M137" s="253" t="s">
        <v>55</v>
      </c>
      <c r="N137" s="138">
        <v>43643</v>
      </c>
      <c r="O137" s="121"/>
    </row>
    <row r="138" spans="1:15" ht="12.75" customHeight="1" x14ac:dyDescent="0.2">
      <c r="A138" s="138"/>
      <c r="B138" s="94"/>
      <c r="C138" s="94"/>
      <c r="D138" s="94"/>
      <c r="E138" s="94"/>
      <c r="F138" s="94"/>
      <c r="G138" s="94"/>
      <c r="H138" s="95">
        <f t="shared" si="12"/>
        <v>0</v>
      </c>
      <c r="I138" s="140"/>
      <c r="J138" s="101"/>
      <c r="K138" s="63"/>
      <c r="L138" s="63"/>
      <c r="M138" s="219"/>
      <c r="N138" s="137"/>
      <c r="O138" s="121"/>
    </row>
    <row r="139" spans="1:15" ht="12.75" customHeight="1" x14ac:dyDescent="0.2">
      <c r="A139" s="289"/>
      <c r="B139" s="290">
        <f>SUM(B117:B138)</f>
        <v>22111682.719999999</v>
      </c>
      <c r="C139" s="290">
        <f t="shared" ref="C139:H139" si="13">SUM(C117:C138)</f>
        <v>2983464.64</v>
      </c>
      <c r="D139" s="290">
        <f t="shared" si="13"/>
        <v>1911431.75</v>
      </c>
      <c r="E139" s="290">
        <f t="shared" si="13"/>
        <v>156564</v>
      </c>
      <c r="F139" s="290">
        <f t="shared" si="13"/>
        <v>250000</v>
      </c>
      <c r="G139" s="290">
        <f t="shared" si="13"/>
        <v>653074.30000000005</v>
      </c>
      <c r="H139" s="290">
        <f t="shared" si="13"/>
        <v>5954534.6900000004</v>
      </c>
      <c r="I139" s="290"/>
      <c r="J139" s="290">
        <f>SUM(J117:J138)</f>
        <v>16157148.030000001</v>
      </c>
      <c r="K139" s="291"/>
      <c r="L139" s="291"/>
      <c r="M139" s="292"/>
      <c r="N139" s="293"/>
      <c r="O139" s="294"/>
    </row>
    <row r="140" spans="1:15" ht="12.75" customHeight="1" x14ac:dyDescent="0.2">
      <c r="A140" s="310"/>
      <c r="B140" s="311"/>
      <c r="C140" s="311"/>
      <c r="D140" s="311"/>
      <c r="E140" s="311"/>
      <c r="F140" s="311"/>
      <c r="G140" s="311"/>
      <c r="H140" s="311"/>
      <c r="I140" s="311"/>
      <c r="J140" s="311"/>
      <c r="K140" s="312"/>
      <c r="L140" s="312"/>
      <c r="M140" s="313"/>
      <c r="N140" s="314"/>
      <c r="O140" s="298"/>
    </row>
    <row r="141" spans="1:15" ht="12.75" customHeight="1" x14ac:dyDescent="0.2">
      <c r="A141" s="279" t="s">
        <v>92</v>
      </c>
      <c r="B141" s="94"/>
      <c r="C141" s="94"/>
      <c r="D141" s="94"/>
      <c r="E141" s="94"/>
      <c r="F141" s="94"/>
      <c r="G141" s="94"/>
      <c r="H141" s="101"/>
      <c r="I141" s="102"/>
      <c r="J141" s="94"/>
      <c r="K141" s="280"/>
      <c r="L141" s="280"/>
      <c r="M141" s="281"/>
      <c r="N141" s="282"/>
      <c r="O141" s="121"/>
    </row>
    <row r="142" spans="1:15" ht="12.75" customHeight="1" x14ac:dyDescent="0.2">
      <c r="A142" s="137">
        <v>43648</v>
      </c>
      <c r="B142" s="95">
        <v>7928778.5099999998</v>
      </c>
      <c r="C142" s="95"/>
      <c r="D142" s="103"/>
      <c r="E142" s="95"/>
      <c r="F142" s="95"/>
      <c r="G142" s="95"/>
      <c r="H142" s="95"/>
      <c r="I142" s="137">
        <v>43649</v>
      </c>
      <c r="J142" s="95">
        <v>7928778.5099999998</v>
      </c>
      <c r="K142" s="82" t="s">
        <v>31</v>
      </c>
      <c r="L142" s="228" t="s">
        <v>58</v>
      </c>
      <c r="M142" s="253" t="s">
        <v>93</v>
      </c>
      <c r="N142" s="137">
        <v>43648</v>
      </c>
      <c r="O142" s="120"/>
    </row>
    <row r="143" spans="1:15" ht="12.75" customHeight="1" x14ac:dyDescent="0.2">
      <c r="A143" s="137">
        <v>43648</v>
      </c>
      <c r="B143" s="95">
        <v>3296659.14</v>
      </c>
      <c r="C143" s="95"/>
      <c r="D143" s="103"/>
      <c r="E143" s="95"/>
      <c r="F143" s="95"/>
      <c r="G143" s="95"/>
      <c r="H143" s="95"/>
      <c r="I143" s="137">
        <v>43648</v>
      </c>
      <c r="J143" s="95">
        <v>3296659.14</v>
      </c>
      <c r="K143" s="82" t="s">
        <v>31</v>
      </c>
      <c r="L143" s="228" t="s">
        <v>58</v>
      </c>
      <c r="M143" s="253" t="s">
        <v>93</v>
      </c>
      <c r="N143" s="137">
        <v>43648</v>
      </c>
      <c r="O143" s="120"/>
    </row>
    <row r="144" spans="1:15" ht="12.75" customHeight="1" x14ac:dyDescent="0.2">
      <c r="A144" s="137">
        <v>43648</v>
      </c>
      <c r="B144" s="95">
        <v>366295.46</v>
      </c>
      <c r="C144" s="95"/>
      <c r="D144" s="95">
        <v>366295.46</v>
      </c>
      <c r="E144" s="95"/>
      <c r="F144" s="95"/>
      <c r="G144" s="95"/>
      <c r="H144" s="95">
        <f t="shared" ref="H144" si="14">SUM(C144:G144)</f>
        <v>366295.46</v>
      </c>
      <c r="I144" s="137"/>
      <c r="J144" s="95"/>
      <c r="K144" s="82"/>
      <c r="L144" s="82"/>
      <c r="M144" s="253" t="s">
        <v>93</v>
      </c>
      <c r="N144" s="137">
        <v>43648</v>
      </c>
      <c r="O144" s="120"/>
    </row>
    <row r="145" spans="1:15" ht="12.75" customHeight="1" x14ac:dyDescent="0.2">
      <c r="A145" s="137">
        <v>43649</v>
      </c>
      <c r="B145" s="95">
        <v>442788.1</v>
      </c>
      <c r="C145" s="95"/>
      <c r="D145" s="103"/>
      <c r="E145" s="95"/>
      <c r="F145" s="95"/>
      <c r="G145" s="95"/>
      <c r="H145" s="95"/>
      <c r="I145" s="137">
        <v>43649</v>
      </c>
      <c r="J145" s="95">
        <v>442788.1</v>
      </c>
      <c r="K145" s="82" t="s">
        <v>31</v>
      </c>
      <c r="L145" s="228" t="s">
        <v>58</v>
      </c>
      <c r="M145" s="253" t="s">
        <v>94</v>
      </c>
      <c r="N145" s="137">
        <v>43649</v>
      </c>
      <c r="O145" s="120"/>
    </row>
    <row r="146" spans="1:15" ht="12.75" customHeight="1" x14ac:dyDescent="0.2">
      <c r="A146" s="137">
        <v>43649</v>
      </c>
      <c r="B146" s="241">
        <v>2942580.91</v>
      </c>
      <c r="C146" s="95"/>
      <c r="D146" s="106"/>
      <c r="E146" s="95"/>
      <c r="F146" s="95"/>
      <c r="G146" s="95"/>
      <c r="H146" s="95"/>
      <c r="I146" s="137">
        <v>43649</v>
      </c>
      <c r="J146" s="241">
        <v>2942580.91</v>
      </c>
      <c r="K146" s="82" t="s">
        <v>31</v>
      </c>
      <c r="L146" s="228" t="s">
        <v>58</v>
      </c>
      <c r="M146" s="253" t="s">
        <v>94</v>
      </c>
      <c r="N146" s="137">
        <v>43649</v>
      </c>
      <c r="O146" s="120"/>
    </row>
    <row r="147" spans="1:15" ht="12.75" customHeight="1" x14ac:dyDescent="0.2">
      <c r="A147" s="137">
        <v>43649</v>
      </c>
      <c r="B147" s="95">
        <v>326953.43</v>
      </c>
      <c r="C147" s="95"/>
      <c r="D147" s="95">
        <v>326953.43</v>
      </c>
      <c r="E147" s="95"/>
      <c r="F147" s="95"/>
      <c r="G147" s="95"/>
      <c r="H147" s="95">
        <f t="shared" ref="H147:H167" si="15">SUM(C147:G147)</f>
        <v>326953.43</v>
      </c>
      <c r="I147" s="137"/>
      <c r="J147" s="95"/>
      <c r="K147" s="82"/>
      <c r="L147" s="82"/>
      <c r="M147" s="253" t="s">
        <v>94</v>
      </c>
      <c r="N147" s="137">
        <v>43649</v>
      </c>
      <c r="O147" s="120"/>
    </row>
    <row r="148" spans="1:15" ht="12.75" customHeight="1" x14ac:dyDescent="0.2">
      <c r="A148" s="137">
        <v>43661</v>
      </c>
      <c r="B148" s="95">
        <v>4630923.9000000004</v>
      </c>
      <c r="C148" s="95"/>
      <c r="D148" s="95"/>
      <c r="E148" s="95"/>
      <c r="F148" s="95"/>
      <c r="G148" s="95"/>
      <c r="H148" s="95">
        <f t="shared" si="15"/>
        <v>0</v>
      </c>
      <c r="I148" s="137">
        <v>43661</v>
      </c>
      <c r="J148" s="95">
        <v>4630923.9000000004</v>
      </c>
      <c r="K148" s="82" t="s">
        <v>31</v>
      </c>
      <c r="L148" s="228" t="s">
        <v>58</v>
      </c>
      <c r="M148" s="253" t="s">
        <v>95</v>
      </c>
      <c r="N148" s="137">
        <v>43661</v>
      </c>
      <c r="O148" s="120"/>
    </row>
    <row r="149" spans="1:15" ht="12.75" customHeight="1" x14ac:dyDescent="0.2">
      <c r="A149" s="137">
        <v>43661</v>
      </c>
      <c r="B149" s="95">
        <v>1494995.09</v>
      </c>
      <c r="C149" s="95">
        <v>1494995.09</v>
      </c>
      <c r="D149" s="95"/>
      <c r="E149" s="95"/>
      <c r="F149" s="95"/>
      <c r="G149" s="95"/>
      <c r="H149" s="95">
        <f t="shared" si="15"/>
        <v>1494995.09</v>
      </c>
      <c r="I149" s="137"/>
      <c r="J149" s="95"/>
      <c r="K149" s="82"/>
      <c r="L149" s="82"/>
      <c r="M149" s="253" t="s">
        <v>95</v>
      </c>
      <c r="N149" s="137">
        <v>43661</v>
      </c>
      <c r="O149" s="120"/>
    </row>
    <row r="150" spans="1:15" ht="12.75" customHeight="1" x14ac:dyDescent="0.2">
      <c r="A150" s="137">
        <v>43661</v>
      </c>
      <c r="B150" s="95">
        <v>694546.55</v>
      </c>
      <c r="C150" s="95"/>
      <c r="D150" s="95">
        <v>694546.55</v>
      </c>
      <c r="E150" s="95"/>
      <c r="F150" s="95"/>
      <c r="G150" s="95"/>
      <c r="H150" s="95">
        <f t="shared" si="15"/>
        <v>694546.55</v>
      </c>
      <c r="I150" s="137"/>
      <c r="J150" s="95"/>
      <c r="K150" s="82"/>
      <c r="L150" s="82"/>
      <c r="M150" s="253" t="s">
        <v>95</v>
      </c>
      <c r="N150" s="137">
        <v>43661</v>
      </c>
      <c r="O150" s="120"/>
    </row>
    <row r="151" spans="1:15" ht="12.75" customHeight="1" x14ac:dyDescent="0.2">
      <c r="A151" s="137">
        <v>43661</v>
      </c>
      <c r="B151" s="95">
        <v>125000</v>
      </c>
      <c r="C151" s="95"/>
      <c r="D151" s="95"/>
      <c r="E151" s="95"/>
      <c r="F151" s="95">
        <v>125000</v>
      </c>
      <c r="G151" s="95"/>
      <c r="H151" s="95">
        <f t="shared" si="15"/>
        <v>125000</v>
      </c>
      <c r="I151" s="137"/>
      <c r="J151" s="95"/>
      <c r="K151" s="82"/>
      <c r="L151" s="82"/>
      <c r="M151" s="253" t="s">
        <v>95</v>
      </c>
      <c r="N151" s="137">
        <v>43661</v>
      </c>
      <c r="O151" s="120"/>
    </row>
    <row r="152" spans="1:15" ht="12.75" customHeight="1" x14ac:dyDescent="0.2">
      <c r="A152" s="137"/>
      <c r="B152" s="95"/>
      <c r="C152" s="95"/>
      <c r="D152" s="95"/>
      <c r="E152" s="95"/>
      <c r="F152" s="95"/>
      <c r="G152" s="95"/>
      <c r="H152" s="95">
        <f t="shared" si="15"/>
        <v>0</v>
      </c>
      <c r="I152" s="137"/>
      <c r="J152" s="95"/>
      <c r="K152" s="82"/>
      <c r="L152" s="82"/>
      <c r="M152" s="253"/>
      <c r="N152" s="137"/>
      <c r="O152" s="120"/>
    </row>
    <row r="153" spans="1:15" ht="12.75" customHeight="1" x14ac:dyDescent="0.2">
      <c r="A153" s="137">
        <v>43662</v>
      </c>
      <c r="B153" s="95">
        <v>570588.93000000005</v>
      </c>
      <c r="C153" s="95"/>
      <c r="D153" s="95"/>
      <c r="E153" s="95"/>
      <c r="F153" s="95"/>
      <c r="G153" s="95"/>
      <c r="H153" s="95">
        <f t="shared" si="15"/>
        <v>0</v>
      </c>
      <c r="I153" s="151">
        <v>43662</v>
      </c>
      <c r="J153" s="95">
        <v>570588.93000000005</v>
      </c>
      <c r="K153" s="82" t="s">
        <v>31</v>
      </c>
      <c r="L153" s="228" t="s">
        <v>58</v>
      </c>
      <c r="M153" s="253" t="s">
        <v>96</v>
      </c>
      <c r="N153" s="137">
        <v>43662</v>
      </c>
      <c r="O153" s="120"/>
    </row>
    <row r="154" spans="1:15" ht="12.75" customHeight="1" x14ac:dyDescent="0.2">
      <c r="A154" s="137">
        <v>43662</v>
      </c>
      <c r="B154" s="95">
        <v>414734.39</v>
      </c>
      <c r="C154" s="95"/>
      <c r="D154" s="277"/>
      <c r="E154" s="95"/>
      <c r="F154" s="95"/>
      <c r="G154" s="95"/>
      <c r="H154" s="95">
        <f t="shared" si="15"/>
        <v>0</v>
      </c>
      <c r="I154" s="151">
        <v>43662</v>
      </c>
      <c r="J154" s="95">
        <v>414734.39</v>
      </c>
      <c r="K154" s="82" t="s">
        <v>31</v>
      </c>
      <c r="L154" s="228" t="s">
        <v>58</v>
      </c>
      <c r="M154" s="253" t="s">
        <v>96</v>
      </c>
      <c r="N154" s="137">
        <v>43662</v>
      </c>
      <c r="O154" s="120"/>
    </row>
    <row r="155" spans="1:15" ht="12.75" customHeight="1" x14ac:dyDescent="0.2">
      <c r="A155" s="137">
        <v>43663</v>
      </c>
      <c r="B155" s="95">
        <v>818079.1</v>
      </c>
      <c r="C155" s="95"/>
      <c r="D155" s="95"/>
      <c r="E155" s="95"/>
      <c r="F155" s="95"/>
      <c r="G155" s="95"/>
      <c r="H155" s="95">
        <f t="shared" si="15"/>
        <v>0</v>
      </c>
      <c r="I155" s="151">
        <v>43663</v>
      </c>
      <c r="J155" s="95">
        <v>818079.1</v>
      </c>
      <c r="K155" s="82" t="s">
        <v>31</v>
      </c>
      <c r="L155" s="228" t="s">
        <v>58</v>
      </c>
      <c r="M155" s="253" t="s">
        <v>97</v>
      </c>
      <c r="N155" s="137">
        <v>43663</v>
      </c>
      <c r="O155" s="120"/>
    </row>
    <row r="156" spans="1:15" ht="12.75" customHeight="1" x14ac:dyDescent="0.2">
      <c r="A156" s="137"/>
      <c r="B156" s="95"/>
      <c r="C156" s="95"/>
      <c r="D156" s="95"/>
      <c r="E156" s="95"/>
      <c r="F156" s="95"/>
      <c r="G156" s="95"/>
      <c r="H156" s="95">
        <f t="shared" si="15"/>
        <v>0</v>
      </c>
      <c r="I156" s="107"/>
      <c r="J156" s="95"/>
      <c r="K156" s="82"/>
      <c r="L156" s="228"/>
      <c r="M156" s="253"/>
      <c r="N156" s="137"/>
      <c r="O156" s="120"/>
    </row>
    <row r="157" spans="1:15" ht="12.75" customHeight="1" x14ac:dyDescent="0.2">
      <c r="A157" s="137">
        <v>43669</v>
      </c>
      <c r="B157" s="95">
        <v>65197.07</v>
      </c>
      <c r="C157" s="95"/>
      <c r="D157" s="95"/>
      <c r="E157" s="95"/>
      <c r="F157" s="95"/>
      <c r="G157" s="95"/>
      <c r="H157" s="95">
        <f t="shared" si="15"/>
        <v>0</v>
      </c>
      <c r="I157" s="137">
        <v>43669</v>
      </c>
      <c r="J157" s="95">
        <v>65197.07</v>
      </c>
      <c r="K157" s="82" t="s">
        <v>31</v>
      </c>
      <c r="L157" s="228" t="s">
        <v>58</v>
      </c>
      <c r="M157" s="253" t="s">
        <v>98</v>
      </c>
      <c r="N157" s="137">
        <v>43669</v>
      </c>
      <c r="O157" s="120"/>
    </row>
    <row r="158" spans="1:15" ht="12.75" customHeight="1" x14ac:dyDescent="0.2">
      <c r="A158" s="137">
        <v>43669</v>
      </c>
      <c r="B158" s="95">
        <v>109728.02</v>
      </c>
      <c r="C158" s="95"/>
      <c r="D158" s="95"/>
      <c r="E158" s="95"/>
      <c r="F158" s="95"/>
      <c r="G158" s="95"/>
      <c r="H158" s="95">
        <f t="shared" si="15"/>
        <v>0</v>
      </c>
      <c r="I158" s="137">
        <v>43669</v>
      </c>
      <c r="J158" s="95">
        <v>109728.02</v>
      </c>
      <c r="K158" s="82" t="s">
        <v>31</v>
      </c>
      <c r="L158" s="228" t="s">
        <v>58</v>
      </c>
      <c r="M158" s="253" t="s">
        <v>98</v>
      </c>
      <c r="N158" s="137">
        <v>43669</v>
      </c>
      <c r="O158" s="120"/>
    </row>
    <row r="159" spans="1:15" ht="12.75" customHeight="1" x14ac:dyDescent="0.2">
      <c r="A159" s="137">
        <v>43669</v>
      </c>
      <c r="B159" s="95">
        <v>4459318.91</v>
      </c>
      <c r="C159" s="95"/>
      <c r="D159" s="95"/>
      <c r="E159" s="95"/>
      <c r="F159" s="95"/>
      <c r="G159" s="95"/>
      <c r="H159" s="95">
        <f t="shared" si="15"/>
        <v>0</v>
      </c>
      <c r="I159" s="137">
        <v>43669</v>
      </c>
      <c r="J159" s="95">
        <v>4459318.91</v>
      </c>
      <c r="K159" s="82" t="s">
        <v>31</v>
      </c>
      <c r="L159" s="228" t="s">
        <v>58</v>
      </c>
      <c r="M159" s="253" t="s">
        <v>98</v>
      </c>
      <c r="N159" s="137">
        <v>43669</v>
      </c>
      <c r="O159" s="120"/>
    </row>
    <row r="160" spans="1:15" ht="12.75" customHeight="1" x14ac:dyDescent="0.2">
      <c r="A160" s="137">
        <v>43669</v>
      </c>
      <c r="B160" s="95">
        <v>1494995.08</v>
      </c>
      <c r="C160" s="95">
        <v>1494995.08</v>
      </c>
      <c r="D160" s="95"/>
      <c r="E160" s="95"/>
      <c r="F160" s="95"/>
      <c r="G160" s="95"/>
      <c r="H160" s="95">
        <f t="shared" si="15"/>
        <v>1494995.08</v>
      </c>
      <c r="I160" s="107"/>
      <c r="J160" s="95"/>
      <c r="K160" s="82"/>
      <c r="L160" s="228"/>
      <c r="M160" s="253" t="s">
        <v>98</v>
      </c>
      <c r="N160" s="137">
        <v>43669</v>
      </c>
      <c r="O160" s="120"/>
    </row>
    <row r="161" spans="1:15" ht="12.75" customHeight="1" x14ac:dyDescent="0.2">
      <c r="A161" s="137">
        <v>43669</v>
      </c>
      <c r="B161" s="95">
        <v>694546.55</v>
      </c>
      <c r="C161" s="95"/>
      <c r="D161" s="95">
        <v>694546.55</v>
      </c>
      <c r="E161" s="95"/>
      <c r="F161" s="95"/>
      <c r="G161" s="95"/>
      <c r="H161" s="95">
        <f t="shared" si="15"/>
        <v>694546.55</v>
      </c>
      <c r="I161" s="107"/>
      <c r="J161" s="95"/>
      <c r="K161" s="82"/>
      <c r="L161" s="228"/>
      <c r="M161" s="253" t="s">
        <v>98</v>
      </c>
      <c r="N161" s="137">
        <v>43669</v>
      </c>
      <c r="O161" s="120"/>
    </row>
    <row r="162" spans="1:15" ht="12.75" customHeight="1" x14ac:dyDescent="0.2">
      <c r="A162" s="137">
        <v>43669</v>
      </c>
      <c r="B162" s="95">
        <v>171605</v>
      </c>
      <c r="C162" s="95"/>
      <c r="D162" s="95"/>
      <c r="E162" s="95">
        <v>171605</v>
      </c>
      <c r="F162" s="95"/>
      <c r="G162" s="95"/>
      <c r="H162" s="95">
        <f t="shared" si="15"/>
        <v>171605</v>
      </c>
      <c r="I162" s="107"/>
      <c r="J162" s="95"/>
      <c r="K162" s="82"/>
      <c r="L162" s="228"/>
      <c r="M162" s="253" t="s">
        <v>98</v>
      </c>
      <c r="N162" s="137">
        <v>43669</v>
      </c>
      <c r="O162" s="120"/>
    </row>
    <row r="163" spans="1:15" ht="12.75" customHeight="1" x14ac:dyDescent="0.2">
      <c r="A163" s="137">
        <v>43669</v>
      </c>
      <c r="B163" s="95">
        <v>125000</v>
      </c>
      <c r="C163" s="95"/>
      <c r="D163" s="95"/>
      <c r="E163" s="95"/>
      <c r="F163" s="95">
        <v>125000</v>
      </c>
      <c r="G163" s="95"/>
      <c r="H163" s="95">
        <f t="shared" si="15"/>
        <v>125000</v>
      </c>
      <c r="I163" s="107"/>
      <c r="J163" s="95"/>
      <c r="K163" s="82"/>
      <c r="L163" s="228"/>
      <c r="M163" s="253" t="s">
        <v>98</v>
      </c>
      <c r="N163" s="137">
        <v>43669</v>
      </c>
      <c r="O163" s="120"/>
    </row>
    <row r="164" spans="1:15" ht="12.75" customHeight="1" x14ac:dyDescent="0.2">
      <c r="A164" s="137"/>
      <c r="B164" s="95"/>
      <c r="C164" s="95"/>
      <c r="D164" s="95"/>
      <c r="E164" s="95"/>
      <c r="F164" s="95"/>
      <c r="G164" s="95"/>
      <c r="H164" s="95">
        <f t="shared" si="15"/>
        <v>0</v>
      </c>
      <c r="I164" s="107"/>
      <c r="J164" s="95"/>
      <c r="K164" s="82"/>
      <c r="L164" s="228"/>
      <c r="M164" s="253"/>
      <c r="N164" s="137"/>
      <c r="O164" s="120"/>
    </row>
    <row r="165" spans="1:15" ht="12.75" customHeight="1" x14ac:dyDescent="0.2">
      <c r="A165" s="137">
        <v>43675</v>
      </c>
      <c r="B165" s="95">
        <v>21341.52</v>
      </c>
      <c r="C165" s="95"/>
      <c r="D165" s="95"/>
      <c r="E165" s="95"/>
      <c r="F165" s="95"/>
      <c r="G165" s="95"/>
      <c r="H165" s="95">
        <f t="shared" si="15"/>
        <v>0</v>
      </c>
      <c r="I165" s="137">
        <v>43675</v>
      </c>
      <c r="J165" s="95">
        <v>21341.52</v>
      </c>
      <c r="K165" s="82" t="s">
        <v>31</v>
      </c>
      <c r="L165" s="228"/>
      <c r="M165" s="253" t="s">
        <v>99</v>
      </c>
      <c r="N165" s="137">
        <v>43675</v>
      </c>
      <c r="O165" s="120"/>
    </row>
    <row r="166" spans="1:15" ht="12.75" customHeight="1" x14ac:dyDescent="0.2">
      <c r="A166" s="137">
        <v>43675</v>
      </c>
      <c r="B166" s="95">
        <v>486659.44</v>
      </c>
      <c r="C166" s="95"/>
      <c r="D166" s="95"/>
      <c r="E166" s="95"/>
      <c r="F166" s="95"/>
      <c r="G166" s="95"/>
      <c r="H166" s="95">
        <f t="shared" si="15"/>
        <v>0</v>
      </c>
      <c r="I166" s="137">
        <v>43675</v>
      </c>
      <c r="J166" s="95">
        <v>486659.44</v>
      </c>
      <c r="K166" s="82" t="s">
        <v>31</v>
      </c>
      <c r="L166" s="82"/>
      <c r="M166" s="253" t="s">
        <v>99</v>
      </c>
      <c r="N166" s="137">
        <v>43675</v>
      </c>
      <c r="O166" s="120"/>
    </row>
    <row r="167" spans="1:15" ht="12.75" customHeight="1" x14ac:dyDescent="0.2">
      <c r="A167" s="122"/>
      <c r="B167" s="95"/>
      <c r="C167" s="95"/>
      <c r="D167" s="95"/>
      <c r="E167" s="95"/>
      <c r="F167" s="95"/>
      <c r="G167" s="95"/>
      <c r="H167" s="95">
        <f t="shared" si="15"/>
        <v>0</v>
      </c>
      <c r="I167" s="107"/>
      <c r="J167" s="95"/>
      <c r="K167" s="82"/>
      <c r="L167" s="82"/>
      <c r="M167" s="97"/>
      <c r="N167" s="98"/>
      <c r="O167" s="120"/>
    </row>
    <row r="168" spans="1:15" ht="12.75" customHeight="1" x14ac:dyDescent="0.2">
      <c r="A168" s="307"/>
      <c r="B168" s="290">
        <f>SUM(B142:B166)</f>
        <v>31681315.100000005</v>
      </c>
      <c r="C168" s="290">
        <f t="shared" ref="C168:G168" si="16">SUM(C142:C166)</f>
        <v>2989990.17</v>
      </c>
      <c r="D168" s="290">
        <f t="shared" si="16"/>
        <v>2082341.99</v>
      </c>
      <c r="E168" s="290">
        <f t="shared" si="16"/>
        <v>171605</v>
      </c>
      <c r="F168" s="290">
        <f t="shared" si="16"/>
        <v>250000</v>
      </c>
      <c r="G168" s="290">
        <f t="shared" si="16"/>
        <v>0</v>
      </c>
      <c r="H168" s="290">
        <f>SUM(H142:H167)</f>
        <v>5493937.1600000001</v>
      </c>
      <c r="I168" s="290"/>
      <c r="J168" s="290">
        <f>SUM(J142:J167)</f>
        <v>26187377.940000005</v>
      </c>
      <c r="K168" s="308"/>
      <c r="L168" s="308"/>
      <c r="M168" s="309"/>
      <c r="N168" s="309"/>
      <c r="O168" s="307"/>
    </row>
    <row r="169" spans="1:15" ht="12.75" customHeight="1" x14ac:dyDescent="0.2">
      <c r="A169" s="298" t="s">
        <v>100</v>
      </c>
      <c r="B169" s="296"/>
      <c r="C169" s="296"/>
      <c r="D169" s="296"/>
      <c r="E169" s="296"/>
      <c r="F169" s="296"/>
      <c r="G169" s="296"/>
      <c r="H169" s="296"/>
      <c r="I169" s="299"/>
      <c r="J169" s="296"/>
      <c r="K169" s="305"/>
      <c r="L169" s="305"/>
      <c r="M169" s="306"/>
      <c r="N169" s="306"/>
      <c r="O169" s="302"/>
    </row>
    <row r="170" spans="1:15" ht="12.75" customHeight="1" x14ac:dyDescent="0.2">
      <c r="A170" s="137">
        <v>43684</v>
      </c>
      <c r="B170" s="95">
        <v>254056.84</v>
      </c>
      <c r="C170" s="95"/>
      <c r="D170" s="95"/>
      <c r="E170" s="95"/>
      <c r="F170" s="95"/>
      <c r="G170" s="95"/>
      <c r="H170" s="95">
        <f t="shared" ref="H170:H190" si="17">SUM(C170:G170)</f>
        <v>0</v>
      </c>
      <c r="I170" s="151">
        <v>43684</v>
      </c>
      <c r="J170" s="95">
        <v>254056.84</v>
      </c>
      <c r="K170" s="82" t="s">
        <v>31</v>
      </c>
      <c r="L170" s="228" t="s">
        <v>58</v>
      </c>
      <c r="M170" s="253" t="s">
        <v>101</v>
      </c>
      <c r="N170" s="137">
        <v>43684</v>
      </c>
      <c r="O170" s="120"/>
    </row>
    <row r="171" spans="1:15" ht="12.75" customHeight="1" x14ac:dyDescent="0.2">
      <c r="A171" s="137">
        <v>43684</v>
      </c>
      <c r="B171" s="95">
        <v>408400.47</v>
      </c>
      <c r="C171" s="94"/>
      <c r="D171" s="109"/>
      <c r="E171" s="94"/>
      <c r="F171" s="94"/>
      <c r="G171" s="94"/>
      <c r="H171" s="95">
        <f t="shared" si="17"/>
        <v>0</v>
      </c>
      <c r="I171" s="151">
        <v>43684</v>
      </c>
      <c r="J171" s="95">
        <v>408400.47</v>
      </c>
      <c r="K171" s="82" t="s">
        <v>31</v>
      </c>
      <c r="L171" s="228" t="s">
        <v>58</v>
      </c>
      <c r="M171" s="253" t="s">
        <v>101</v>
      </c>
      <c r="N171" s="137">
        <v>43684</v>
      </c>
      <c r="O171" s="121"/>
    </row>
    <row r="172" spans="1:15" ht="12.75" customHeight="1" x14ac:dyDescent="0.2">
      <c r="A172" s="137">
        <v>43684</v>
      </c>
      <c r="B172" s="95">
        <v>3918481.84</v>
      </c>
      <c r="C172" s="94"/>
      <c r="D172" s="111"/>
      <c r="E172" s="94"/>
      <c r="F172" s="94"/>
      <c r="G172" s="94"/>
      <c r="H172" s="95">
        <f t="shared" si="17"/>
        <v>0</v>
      </c>
      <c r="I172" s="151">
        <v>43684</v>
      </c>
      <c r="J172" s="95">
        <v>3918481.84</v>
      </c>
      <c r="K172" s="82" t="s">
        <v>31</v>
      </c>
      <c r="L172" s="228" t="s">
        <v>58</v>
      </c>
      <c r="M172" s="253" t="s">
        <v>101</v>
      </c>
      <c r="N172" s="137">
        <v>43684</v>
      </c>
      <c r="O172" s="121"/>
    </row>
    <row r="173" spans="1:15" ht="12.75" customHeight="1" x14ac:dyDescent="0.2">
      <c r="A173" s="137">
        <v>43684</v>
      </c>
      <c r="B173" s="95">
        <v>435386.87</v>
      </c>
      <c r="C173" s="94"/>
      <c r="D173" s="95">
        <v>435386.87</v>
      </c>
      <c r="E173" s="94"/>
      <c r="F173" s="94"/>
      <c r="G173" s="94"/>
      <c r="H173" s="95">
        <f t="shared" si="17"/>
        <v>435386.87</v>
      </c>
      <c r="I173" s="151"/>
      <c r="J173" s="95"/>
      <c r="K173" s="82"/>
      <c r="L173" s="82"/>
      <c r="M173" s="253" t="s">
        <v>101</v>
      </c>
      <c r="N173" s="137">
        <v>43684</v>
      </c>
      <c r="O173" s="121"/>
    </row>
    <row r="174" spans="1:15" ht="12.75" customHeight="1" x14ac:dyDescent="0.2">
      <c r="A174" s="137"/>
      <c r="B174" s="95"/>
      <c r="C174" s="94"/>
      <c r="D174" s="95"/>
      <c r="E174" s="94"/>
      <c r="F174" s="94"/>
      <c r="G174" s="94"/>
      <c r="H174" s="95">
        <f t="shared" si="17"/>
        <v>0</v>
      </c>
      <c r="I174" s="150"/>
      <c r="J174" s="95"/>
      <c r="K174" s="63"/>
      <c r="L174" s="63"/>
      <c r="M174" s="253"/>
      <c r="N174" s="137"/>
      <c r="O174" s="121"/>
    </row>
    <row r="175" spans="1:15" ht="12.75" customHeight="1" x14ac:dyDescent="0.2">
      <c r="A175" s="137">
        <v>43692</v>
      </c>
      <c r="B175" s="95">
        <v>6170783.0099999998</v>
      </c>
      <c r="C175" s="94"/>
      <c r="D175" s="108"/>
      <c r="E175" s="94"/>
      <c r="F175" s="94"/>
      <c r="G175" s="94"/>
      <c r="H175" s="95">
        <f t="shared" si="17"/>
        <v>0</v>
      </c>
      <c r="I175" s="151">
        <v>43692</v>
      </c>
      <c r="J175" s="95">
        <v>6170783.0099999998</v>
      </c>
      <c r="K175" s="82" t="s">
        <v>31</v>
      </c>
      <c r="L175" s="228" t="s">
        <v>58</v>
      </c>
      <c r="M175" s="253" t="s">
        <v>102</v>
      </c>
      <c r="N175" s="137">
        <v>43692</v>
      </c>
      <c r="O175" s="121"/>
    </row>
    <row r="176" spans="1:15" ht="12.75" customHeight="1" x14ac:dyDescent="0.2">
      <c r="A176" s="137">
        <v>43692</v>
      </c>
      <c r="B176" s="95">
        <v>485018.61</v>
      </c>
      <c r="C176" s="94"/>
      <c r="D176" s="94"/>
      <c r="E176" s="94"/>
      <c r="F176" s="94"/>
      <c r="G176" s="94"/>
      <c r="H176" s="95">
        <f t="shared" si="17"/>
        <v>0</v>
      </c>
      <c r="I176" s="151">
        <v>43692</v>
      </c>
      <c r="J176" s="95">
        <v>485018.61</v>
      </c>
      <c r="K176" s="82" t="s">
        <v>31</v>
      </c>
      <c r="L176" s="228" t="s">
        <v>58</v>
      </c>
      <c r="M176" s="253" t="s">
        <v>102</v>
      </c>
      <c r="N176" s="137">
        <v>43692</v>
      </c>
      <c r="O176" s="121"/>
    </row>
    <row r="177" spans="1:15" ht="12.75" customHeight="1" x14ac:dyDescent="0.2">
      <c r="A177" s="137">
        <v>43692</v>
      </c>
      <c r="B177" s="95">
        <v>348695.29</v>
      </c>
      <c r="C177" s="94"/>
      <c r="D177" s="94"/>
      <c r="E177" s="94"/>
      <c r="F177" s="94"/>
      <c r="G177" s="94"/>
      <c r="H177" s="95">
        <f t="shared" si="17"/>
        <v>0</v>
      </c>
      <c r="I177" s="151">
        <v>43692</v>
      </c>
      <c r="J177" s="95">
        <v>348695.29</v>
      </c>
      <c r="K177" s="82" t="s">
        <v>31</v>
      </c>
      <c r="L177" s="228" t="s">
        <v>58</v>
      </c>
      <c r="M177" s="253" t="s">
        <v>102</v>
      </c>
      <c r="N177" s="137">
        <v>43692</v>
      </c>
      <c r="O177" s="121"/>
    </row>
    <row r="178" spans="1:15" ht="12.75" customHeight="1" x14ac:dyDescent="0.2">
      <c r="A178" s="137">
        <v>43692</v>
      </c>
      <c r="B178" s="95">
        <v>699531.45</v>
      </c>
      <c r="C178" s="94"/>
      <c r="D178" s="95">
        <v>699531.45</v>
      </c>
      <c r="E178" s="94"/>
      <c r="F178" s="94"/>
      <c r="G178" s="94"/>
      <c r="H178" s="95">
        <f t="shared" si="17"/>
        <v>699531.45</v>
      </c>
      <c r="I178" s="140"/>
      <c r="J178" s="95"/>
      <c r="K178" s="63"/>
      <c r="L178" s="63"/>
      <c r="M178" s="253" t="s">
        <v>102</v>
      </c>
      <c r="N178" s="137">
        <v>43692</v>
      </c>
      <c r="O178" s="121"/>
    </row>
    <row r="179" spans="1:15" ht="12.75" customHeight="1" x14ac:dyDescent="0.2">
      <c r="A179" s="137">
        <v>43692</v>
      </c>
      <c r="B179" s="95">
        <v>125000</v>
      </c>
      <c r="C179" s="94"/>
      <c r="D179" s="94"/>
      <c r="E179" s="94"/>
      <c r="F179" s="95">
        <v>125000</v>
      </c>
      <c r="G179" s="94"/>
      <c r="H179" s="95">
        <f t="shared" si="17"/>
        <v>125000</v>
      </c>
      <c r="I179" s="140"/>
      <c r="J179" s="95"/>
      <c r="K179" s="63"/>
      <c r="L179" s="63"/>
      <c r="M179" s="253" t="s">
        <v>102</v>
      </c>
      <c r="N179" s="137">
        <v>43692</v>
      </c>
      <c r="O179" s="121"/>
    </row>
    <row r="180" spans="1:15" ht="12.75" customHeight="1" x14ac:dyDescent="0.2">
      <c r="A180" s="137"/>
      <c r="B180" s="95"/>
      <c r="C180" s="94"/>
      <c r="D180" s="94"/>
      <c r="E180" s="94"/>
      <c r="F180" s="94"/>
      <c r="G180" s="94"/>
      <c r="H180" s="95">
        <f t="shared" si="17"/>
        <v>0</v>
      </c>
      <c r="I180" s="102"/>
      <c r="J180" s="95"/>
      <c r="K180" s="82"/>
      <c r="L180" s="82"/>
      <c r="M180" s="253"/>
      <c r="N180" s="137"/>
      <c r="O180" s="121"/>
    </row>
    <row r="181" spans="1:15" ht="12.75" customHeight="1" x14ac:dyDescent="0.2">
      <c r="A181" s="137">
        <v>43699</v>
      </c>
      <c r="B181" s="95">
        <v>57029.47</v>
      </c>
      <c r="C181" s="94"/>
      <c r="D181" s="94"/>
      <c r="E181" s="94"/>
      <c r="F181" s="94"/>
      <c r="G181" s="94"/>
      <c r="H181" s="95">
        <f t="shared" si="17"/>
        <v>0</v>
      </c>
      <c r="I181" s="151">
        <v>43699</v>
      </c>
      <c r="J181" s="95">
        <v>57029.47</v>
      </c>
      <c r="K181" s="82" t="s">
        <v>31</v>
      </c>
      <c r="L181" s="228" t="s">
        <v>58</v>
      </c>
      <c r="M181" s="253" t="s">
        <v>103</v>
      </c>
      <c r="N181" s="137">
        <v>43699</v>
      </c>
      <c r="O181" s="121"/>
    </row>
    <row r="182" spans="1:15" ht="12.75" customHeight="1" x14ac:dyDescent="0.2">
      <c r="A182" s="137">
        <v>43699</v>
      </c>
      <c r="B182" s="95">
        <v>99059.06</v>
      </c>
      <c r="C182" s="94"/>
      <c r="D182" s="101"/>
      <c r="E182" s="94"/>
      <c r="F182" s="94"/>
      <c r="G182" s="94"/>
      <c r="H182" s="95">
        <f t="shared" si="17"/>
        <v>0</v>
      </c>
      <c r="I182" s="151">
        <v>43699</v>
      </c>
      <c r="J182" s="95">
        <v>99059.06</v>
      </c>
      <c r="K182" s="82" t="s">
        <v>31</v>
      </c>
      <c r="L182" s="228" t="s">
        <v>58</v>
      </c>
      <c r="M182" s="253" t="s">
        <v>103</v>
      </c>
      <c r="N182" s="137">
        <v>43699</v>
      </c>
      <c r="O182" s="121"/>
    </row>
    <row r="183" spans="1:15" ht="12.75" customHeight="1" x14ac:dyDescent="0.2">
      <c r="A183" s="137">
        <v>43699</v>
      </c>
      <c r="B183" s="95">
        <v>6030877.0099999998</v>
      </c>
      <c r="C183" s="94"/>
      <c r="D183" s="94"/>
      <c r="E183" s="94"/>
      <c r="F183" s="101"/>
      <c r="G183" s="94"/>
      <c r="H183" s="95">
        <f t="shared" si="17"/>
        <v>0</v>
      </c>
      <c r="I183" s="151">
        <v>43699</v>
      </c>
      <c r="J183" s="95">
        <v>6030877.0099999998</v>
      </c>
      <c r="K183" s="82" t="s">
        <v>31</v>
      </c>
      <c r="L183" s="228" t="s">
        <v>58</v>
      </c>
      <c r="M183" s="253" t="s">
        <v>103</v>
      </c>
      <c r="N183" s="137">
        <v>43699</v>
      </c>
      <c r="O183" s="121"/>
    </row>
    <row r="184" spans="1:15" ht="12.75" customHeight="1" x14ac:dyDescent="0.2">
      <c r="A184" s="137">
        <v>43699</v>
      </c>
      <c r="B184" s="95">
        <v>699531.45</v>
      </c>
      <c r="C184" s="94"/>
      <c r="D184" s="95">
        <v>699531.45</v>
      </c>
      <c r="E184" s="94"/>
      <c r="F184" s="94"/>
      <c r="G184" s="94"/>
      <c r="H184" s="95">
        <f t="shared" si="17"/>
        <v>699531.45</v>
      </c>
      <c r="I184" s="140"/>
      <c r="J184" s="95"/>
      <c r="K184" s="63"/>
      <c r="L184" s="63"/>
      <c r="M184" s="253" t="s">
        <v>103</v>
      </c>
      <c r="N184" s="137">
        <v>43699</v>
      </c>
      <c r="O184" s="121"/>
    </row>
    <row r="185" spans="1:15" ht="12.75" customHeight="1" x14ac:dyDescent="0.2">
      <c r="A185" s="137">
        <v>43699</v>
      </c>
      <c r="B185" s="95">
        <v>139906</v>
      </c>
      <c r="C185" s="94"/>
      <c r="D185" s="94"/>
      <c r="E185" s="95">
        <v>139906</v>
      </c>
      <c r="F185" s="94"/>
      <c r="G185" s="94"/>
      <c r="H185" s="95">
        <f t="shared" si="17"/>
        <v>139906</v>
      </c>
      <c r="I185" s="102"/>
      <c r="J185" s="95"/>
      <c r="K185" s="63"/>
      <c r="L185" s="63"/>
      <c r="M185" s="253" t="s">
        <v>103</v>
      </c>
      <c r="N185" s="137">
        <v>43699</v>
      </c>
      <c r="O185" s="121"/>
    </row>
    <row r="186" spans="1:15" ht="12.75" customHeight="1" x14ac:dyDescent="0.2">
      <c r="A186" s="137">
        <v>43699</v>
      </c>
      <c r="B186" s="95">
        <v>125000</v>
      </c>
      <c r="C186" s="94"/>
      <c r="D186" s="94"/>
      <c r="E186" s="94"/>
      <c r="F186" s="95">
        <v>125000</v>
      </c>
      <c r="G186" s="94"/>
      <c r="H186" s="95">
        <f t="shared" si="17"/>
        <v>125000</v>
      </c>
      <c r="I186" s="102"/>
      <c r="J186" s="95"/>
      <c r="K186" s="82"/>
      <c r="L186" s="82"/>
      <c r="M186" s="253" t="s">
        <v>103</v>
      </c>
      <c r="N186" s="137">
        <v>43699</v>
      </c>
      <c r="O186" s="121"/>
    </row>
    <row r="187" spans="1:15" ht="12.75" customHeight="1" x14ac:dyDescent="0.2">
      <c r="A187" s="137"/>
      <c r="B187" s="95"/>
      <c r="C187" s="94"/>
      <c r="D187" s="94"/>
      <c r="E187" s="94"/>
      <c r="F187" s="95"/>
      <c r="G187" s="94"/>
      <c r="H187" s="95">
        <f t="shared" si="17"/>
        <v>0</v>
      </c>
      <c r="I187" s="102"/>
      <c r="J187" s="95"/>
      <c r="K187" s="82"/>
      <c r="L187" s="82"/>
      <c r="M187" s="253"/>
      <c r="N187" s="137"/>
      <c r="O187" s="121"/>
    </row>
    <row r="188" spans="1:15" ht="12.75" customHeight="1" x14ac:dyDescent="0.2">
      <c r="A188" s="137">
        <v>43706</v>
      </c>
      <c r="B188" s="95">
        <v>21341.52</v>
      </c>
      <c r="C188" s="94"/>
      <c r="D188" s="94"/>
      <c r="E188" s="94"/>
      <c r="F188" s="95"/>
      <c r="G188" s="94"/>
      <c r="H188" s="95">
        <f t="shared" si="17"/>
        <v>0</v>
      </c>
      <c r="I188" s="151">
        <v>43706</v>
      </c>
      <c r="J188" s="95">
        <v>21341.52</v>
      </c>
      <c r="K188" s="82" t="s">
        <v>31</v>
      </c>
      <c r="L188" s="228" t="s">
        <v>58</v>
      </c>
      <c r="M188" s="253" t="s">
        <v>104</v>
      </c>
      <c r="N188" s="137">
        <v>43706</v>
      </c>
      <c r="O188" s="121"/>
    </row>
    <row r="189" spans="1:15" ht="12.75" customHeight="1" x14ac:dyDescent="0.2">
      <c r="A189" s="137">
        <v>43706</v>
      </c>
      <c r="B189" s="95">
        <v>452105.94</v>
      </c>
      <c r="C189" s="94"/>
      <c r="D189" s="94"/>
      <c r="E189" s="94"/>
      <c r="F189" s="94"/>
      <c r="G189" s="94"/>
      <c r="H189" s="95">
        <f t="shared" si="17"/>
        <v>0</v>
      </c>
      <c r="I189" s="151">
        <v>43706</v>
      </c>
      <c r="J189" s="95">
        <v>452105.94</v>
      </c>
      <c r="K189" s="82" t="s">
        <v>31</v>
      </c>
      <c r="L189" s="228" t="s">
        <v>58</v>
      </c>
      <c r="M189" s="253" t="s">
        <v>104</v>
      </c>
      <c r="N189" s="137">
        <v>43706</v>
      </c>
      <c r="O189" s="121"/>
    </row>
    <row r="190" spans="1:15" ht="12.75" customHeight="1" x14ac:dyDescent="0.2">
      <c r="A190" s="137">
        <v>43707</v>
      </c>
      <c r="B190" s="95">
        <v>8150.1</v>
      </c>
      <c r="C190" s="94"/>
      <c r="D190" s="94"/>
      <c r="E190" s="94"/>
      <c r="F190" s="94"/>
      <c r="G190" s="94"/>
      <c r="H190" s="95">
        <f t="shared" si="17"/>
        <v>0</v>
      </c>
      <c r="I190" s="151">
        <v>43707</v>
      </c>
      <c r="J190" s="95">
        <v>8150.1</v>
      </c>
      <c r="K190" s="82" t="s">
        <v>31</v>
      </c>
      <c r="L190" s="228" t="s">
        <v>58</v>
      </c>
      <c r="M190" s="253" t="s">
        <v>160</v>
      </c>
      <c r="N190" s="137">
        <v>43707</v>
      </c>
      <c r="O190" s="121"/>
    </row>
    <row r="191" spans="1:15" ht="12.75" customHeight="1" x14ac:dyDescent="0.2">
      <c r="A191" s="137">
        <v>43707</v>
      </c>
      <c r="B191" s="95">
        <v>718.84</v>
      </c>
      <c r="C191" s="94"/>
      <c r="D191" s="94"/>
      <c r="E191" s="94"/>
      <c r="F191" s="94"/>
      <c r="G191" s="94"/>
      <c r="H191" s="95">
        <v>0</v>
      </c>
      <c r="I191" s="151">
        <v>43707</v>
      </c>
      <c r="J191" s="95">
        <v>718.84</v>
      </c>
      <c r="K191" s="82" t="s">
        <v>31</v>
      </c>
      <c r="L191" s="228" t="s">
        <v>58</v>
      </c>
      <c r="M191" s="253" t="s">
        <v>160</v>
      </c>
      <c r="N191" s="137">
        <v>43707</v>
      </c>
      <c r="O191" s="121"/>
    </row>
    <row r="192" spans="1:15" ht="12.75" customHeight="1" x14ac:dyDescent="0.2">
      <c r="A192" s="137">
        <v>43707</v>
      </c>
      <c r="B192" s="95">
        <v>10697.07</v>
      </c>
      <c r="C192" s="94"/>
      <c r="D192" s="94"/>
      <c r="E192" s="94"/>
      <c r="F192" s="94"/>
      <c r="G192" s="94"/>
      <c r="H192" s="95">
        <v>0</v>
      </c>
      <c r="I192" s="151">
        <v>43707</v>
      </c>
      <c r="J192" s="95">
        <v>10697.07</v>
      </c>
      <c r="K192" s="82" t="s">
        <v>31</v>
      </c>
      <c r="L192" s="228" t="s">
        <v>58</v>
      </c>
      <c r="M192" s="253" t="s">
        <v>160</v>
      </c>
      <c r="N192" s="137">
        <v>43707</v>
      </c>
      <c r="O192" s="121"/>
    </row>
    <row r="193" spans="1:15" ht="12.75" customHeight="1" x14ac:dyDescent="0.2">
      <c r="A193" s="138"/>
      <c r="B193" s="94"/>
      <c r="C193" s="94"/>
      <c r="D193" s="94"/>
      <c r="E193" s="94"/>
      <c r="F193" s="94"/>
      <c r="G193" s="94"/>
      <c r="H193" s="95"/>
      <c r="I193" s="140"/>
      <c r="J193" s="101"/>
      <c r="K193" s="63"/>
      <c r="L193" s="63"/>
      <c r="M193" s="219"/>
      <c r="N193" s="137"/>
      <c r="O193" s="121"/>
    </row>
    <row r="194" spans="1:15" ht="12.75" customHeight="1" x14ac:dyDescent="0.2">
      <c r="A194" s="289"/>
      <c r="B194" s="290">
        <f>SUM(B170:B192)</f>
        <v>20489770.84</v>
      </c>
      <c r="C194" s="290">
        <f t="shared" ref="C194:H194" si="18">SUM(C171:C192)</f>
        <v>0</v>
      </c>
      <c r="D194" s="290">
        <f t="shared" si="18"/>
        <v>1834449.7699999998</v>
      </c>
      <c r="E194" s="290">
        <f t="shared" si="18"/>
        <v>139906</v>
      </c>
      <c r="F194" s="290">
        <f t="shared" si="18"/>
        <v>250000</v>
      </c>
      <c r="G194" s="332">
        <f>SUM(G171:G192)</f>
        <v>0</v>
      </c>
      <c r="H194" s="290">
        <f t="shared" si="18"/>
        <v>2224355.7699999996</v>
      </c>
      <c r="I194" s="290"/>
      <c r="J194" s="290">
        <f>SUM(J170:J192)</f>
        <v>18265415.070000004</v>
      </c>
      <c r="K194" s="291"/>
      <c r="L194" s="291"/>
      <c r="M194" s="292"/>
      <c r="N194" s="293"/>
      <c r="O194" s="294"/>
    </row>
    <row r="195" spans="1:15" ht="12.75" customHeight="1" x14ac:dyDescent="0.2">
      <c r="A195" s="304"/>
      <c r="B195" s="224"/>
      <c r="C195" s="222"/>
      <c r="D195" s="222"/>
      <c r="E195" s="222"/>
      <c r="F195" s="222"/>
      <c r="G195" s="222"/>
      <c r="H195" s="224"/>
      <c r="I195" s="287"/>
      <c r="J195" s="222"/>
      <c r="K195" s="225"/>
      <c r="L195" s="225"/>
      <c r="M195" s="288"/>
      <c r="N195" s="288"/>
      <c r="O195" s="221"/>
    </row>
    <row r="196" spans="1:15" ht="12.75" customHeight="1" x14ac:dyDescent="0.2">
      <c r="A196" s="242" t="s">
        <v>105</v>
      </c>
      <c r="B196" s="101"/>
      <c r="C196" s="94"/>
      <c r="D196" s="94"/>
      <c r="E196" s="94"/>
      <c r="F196" s="94"/>
      <c r="G196" s="94"/>
      <c r="H196" s="101"/>
      <c r="I196" s="102"/>
      <c r="J196" s="94"/>
      <c r="K196" s="63"/>
      <c r="L196" s="63"/>
      <c r="M196" s="64"/>
      <c r="N196" s="64"/>
      <c r="O196" s="121"/>
    </row>
    <row r="197" spans="1:15" ht="12.75" customHeight="1" x14ac:dyDescent="0.2">
      <c r="A197" s="138">
        <v>43713</v>
      </c>
      <c r="B197" s="113">
        <v>312045.76</v>
      </c>
      <c r="C197" s="94"/>
      <c r="D197" s="94"/>
      <c r="E197" s="94"/>
      <c r="F197" s="114"/>
      <c r="G197" s="94"/>
      <c r="H197" s="113"/>
      <c r="I197" s="138">
        <v>43713</v>
      </c>
      <c r="J197" s="113">
        <v>312045.76</v>
      </c>
      <c r="K197" s="82" t="s">
        <v>31</v>
      </c>
      <c r="L197" s="228" t="s">
        <v>58</v>
      </c>
      <c r="M197" s="253" t="s">
        <v>106</v>
      </c>
      <c r="N197" s="137">
        <v>43713</v>
      </c>
      <c r="O197" s="121"/>
    </row>
    <row r="198" spans="1:15" ht="12.75" customHeight="1" x14ac:dyDescent="0.2">
      <c r="A198" s="138">
        <v>43713</v>
      </c>
      <c r="B198" s="113">
        <v>3783143.15</v>
      </c>
      <c r="C198" s="94"/>
      <c r="D198" s="94"/>
      <c r="E198" s="94"/>
      <c r="F198" s="114"/>
      <c r="G198" s="94"/>
      <c r="H198" s="113"/>
      <c r="I198" s="138">
        <v>43713</v>
      </c>
      <c r="J198" s="113">
        <v>3783143.15</v>
      </c>
      <c r="K198" s="82" t="s">
        <v>31</v>
      </c>
      <c r="L198" s="228" t="s">
        <v>58</v>
      </c>
      <c r="M198" s="253" t="s">
        <v>106</v>
      </c>
      <c r="N198" s="137">
        <v>43713</v>
      </c>
      <c r="O198" s="121"/>
    </row>
    <row r="199" spans="1:15" ht="12.75" customHeight="1" x14ac:dyDescent="0.2">
      <c r="A199" s="138">
        <v>43713</v>
      </c>
      <c r="B199" s="113">
        <v>420349.24</v>
      </c>
      <c r="C199" s="94"/>
      <c r="D199" s="94">
        <v>420349.24</v>
      </c>
      <c r="E199" s="94"/>
      <c r="F199" s="114"/>
      <c r="G199" s="94"/>
      <c r="H199" s="94">
        <f t="shared" ref="H199:H214" si="19">SUM(C199:G199)</f>
        <v>420349.24</v>
      </c>
      <c r="I199" s="140"/>
      <c r="J199" s="113"/>
      <c r="K199" s="82"/>
      <c r="L199" s="82"/>
      <c r="M199" s="253"/>
      <c r="N199" s="137"/>
      <c r="O199" s="121"/>
    </row>
    <row r="200" spans="1:15" ht="12.75" customHeight="1" x14ac:dyDescent="0.2">
      <c r="A200" s="138">
        <v>43721</v>
      </c>
      <c r="B200" s="278">
        <v>5060927.26</v>
      </c>
      <c r="C200" s="94"/>
      <c r="D200" s="278"/>
      <c r="E200" s="94"/>
      <c r="F200" s="114"/>
      <c r="G200" s="94"/>
      <c r="H200" s="94">
        <f t="shared" si="19"/>
        <v>0</v>
      </c>
      <c r="I200" s="138">
        <v>43721</v>
      </c>
      <c r="J200" s="278">
        <v>5060927.26</v>
      </c>
      <c r="K200" s="82" t="s">
        <v>31</v>
      </c>
      <c r="L200" s="228" t="s">
        <v>58</v>
      </c>
      <c r="M200" s="253" t="s">
        <v>107</v>
      </c>
      <c r="N200" s="137">
        <v>43721</v>
      </c>
      <c r="O200" s="121"/>
    </row>
    <row r="201" spans="1:15" ht="12.75" customHeight="1" x14ac:dyDescent="0.2">
      <c r="A201" s="138">
        <v>43721</v>
      </c>
      <c r="B201" s="101">
        <v>520094.05</v>
      </c>
      <c r="C201" s="94"/>
      <c r="D201" s="101"/>
      <c r="E201" s="94"/>
      <c r="F201" s="114"/>
      <c r="G201" s="94"/>
      <c r="H201" s="94">
        <f t="shared" si="19"/>
        <v>0</v>
      </c>
      <c r="I201" s="138">
        <v>43721</v>
      </c>
      <c r="J201" s="101">
        <v>520094.05</v>
      </c>
      <c r="K201" s="82" t="s">
        <v>31</v>
      </c>
      <c r="L201" s="228" t="s">
        <v>58</v>
      </c>
      <c r="M201" s="253" t="s">
        <v>107</v>
      </c>
      <c r="N201" s="137">
        <v>43721</v>
      </c>
      <c r="O201" s="121"/>
    </row>
    <row r="202" spans="1:15" ht="12.75" customHeight="1" x14ac:dyDescent="0.2">
      <c r="A202" s="138">
        <v>43721</v>
      </c>
      <c r="B202" s="101">
        <v>380864.76</v>
      </c>
      <c r="C202" s="94"/>
      <c r="D202" s="94"/>
      <c r="E202" s="94"/>
      <c r="F202" s="114"/>
      <c r="G202" s="94"/>
      <c r="H202" s="94">
        <f t="shared" si="19"/>
        <v>0</v>
      </c>
      <c r="I202" s="138">
        <v>43721</v>
      </c>
      <c r="J202" s="101">
        <v>380864.76</v>
      </c>
      <c r="K202" s="82" t="s">
        <v>31</v>
      </c>
      <c r="L202" s="228" t="s">
        <v>58</v>
      </c>
      <c r="M202" s="253" t="s">
        <v>107</v>
      </c>
      <c r="N202" s="137">
        <v>43721</v>
      </c>
      <c r="O202" s="121"/>
    </row>
    <row r="203" spans="1:15" ht="12.75" customHeight="1" x14ac:dyDescent="0.2">
      <c r="A203" s="138">
        <v>43721</v>
      </c>
      <c r="B203" s="101">
        <v>684827.77</v>
      </c>
      <c r="C203" s="94"/>
      <c r="D203" s="101">
        <v>684827.77</v>
      </c>
      <c r="E203" s="94"/>
      <c r="F203" s="94"/>
      <c r="G203" s="94"/>
      <c r="H203" s="94">
        <f t="shared" si="19"/>
        <v>684827.77</v>
      </c>
      <c r="I203" s="102"/>
      <c r="J203" s="101"/>
      <c r="K203" s="82"/>
      <c r="L203" s="82"/>
      <c r="M203" s="253" t="s">
        <v>107</v>
      </c>
      <c r="N203" s="137">
        <v>43721</v>
      </c>
      <c r="O203" s="121"/>
    </row>
    <row r="204" spans="1:15" ht="12.75" customHeight="1" x14ac:dyDescent="0.2">
      <c r="A204" s="138">
        <v>43721</v>
      </c>
      <c r="B204" s="101">
        <v>125000</v>
      </c>
      <c r="C204" s="94"/>
      <c r="D204" s="94"/>
      <c r="E204" s="94"/>
      <c r="F204" s="101">
        <v>125000</v>
      </c>
      <c r="G204" s="94"/>
      <c r="H204" s="94">
        <f t="shared" si="19"/>
        <v>125000</v>
      </c>
      <c r="I204" s="102"/>
      <c r="J204" s="101"/>
      <c r="K204" s="82"/>
      <c r="L204" s="82"/>
      <c r="M204" s="253" t="s">
        <v>107</v>
      </c>
      <c r="N204" s="137">
        <v>43721</v>
      </c>
      <c r="O204" s="121"/>
    </row>
    <row r="205" spans="1:15" ht="12.75" customHeight="1" x14ac:dyDescent="0.2">
      <c r="A205" s="138">
        <v>43721</v>
      </c>
      <c r="B205" s="101">
        <v>977522.71</v>
      </c>
      <c r="C205" s="94"/>
      <c r="D205" s="101"/>
      <c r="E205" s="94"/>
      <c r="F205" s="114"/>
      <c r="G205" s="101">
        <v>977522.71</v>
      </c>
      <c r="H205" s="94">
        <f t="shared" si="19"/>
        <v>977522.71</v>
      </c>
      <c r="I205" s="140"/>
      <c r="J205" s="94"/>
      <c r="K205" s="63"/>
      <c r="L205" s="63"/>
      <c r="M205" s="253" t="s">
        <v>107</v>
      </c>
      <c r="N205" s="137">
        <v>43721</v>
      </c>
      <c r="O205" s="121"/>
    </row>
    <row r="206" spans="1:15" ht="12.75" customHeight="1" x14ac:dyDescent="0.2">
      <c r="A206" s="138"/>
      <c r="B206" s="101"/>
      <c r="C206" s="94"/>
      <c r="D206" s="94"/>
      <c r="E206" s="94"/>
      <c r="F206" s="114"/>
      <c r="G206" s="101"/>
      <c r="H206" s="94">
        <f t="shared" si="19"/>
        <v>0</v>
      </c>
      <c r="I206" s="140"/>
      <c r="J206" s="94"/>
      <c r="K206" s="63"/>
      <c r="L206" s="63"/>
      <c r="M206" s="253"/>
      <c r="N206" s="137"/>
      <c r="O206" s="121"/>
    </row>
    <row r="207" spans="1:15" ht="12.75" customHeight="1" x14ac:dyDescent="0.2">
      <c r="A207" s="138">
        <v>43732</v>
      </c>
      <c r="B207" s="101">
        <v>66485.7</v>
      </c>
      <c r="C207" s="94"/>
      <c r="D207" s="94"/>
      <c r="E207" s="94"/>
      <c r="F207" s="114"/>
      <c r="G207" s="94"/>
      <c r="H207" s="94">
        <f t="shared" si="19"/>
        <v>0</v>
      </c>
      <c r="I207" s="138">
        <v>43732</v>
      </c>
      <c r="J207" s="101">
        <v>66485.7</v>
      </c>
      <c r="K207" s="82" t="s">
        <v>31</v>
      </c>
      <c r="L207" s="228" t="s">
        <v>58</v>
      </c>
      <c r="M207" s="253" t="s">
        <v>108</v>
      </c>
      <c r="N207" s="137">
        <v>43732</v>
      </c>
      <c r="O207" s="121"/>
    </row>
    <row r="208" spans="1:15" ht="12.75" customHeight="1" x14ac:dyDescent="0.2">
      <c r="A208" s="138">
        <v>43732</v>
      </c>
      <c r="B208" s="101">
        <v>103404.02</v>
      </c>
      <c r="C208" s="94"/>
      <c r="D208" s="94"/>
      <c r="E208" s="94"/>
      <c r="F208" s="114"/>
      <c r="G208" s="94"/>
      <c r="H208" s="94">
        <f t="shared" si="19"/>
        <v>0</v>
      </c>
      <c r="I208" s="138">
        <v>43732</v>
      </c>
      <c r="J208" s="101">
        <v>103404.02</v>
      </c>
      <c r="K208" s="82" t="s">
        <v>31</v>
      </c>
      <c r="L208" s="228" t="s">
        <v>58</v>
      </c>
      <c r="M208" s="253" t="s">
        <v>108</v>
      </c>
      <c r="N208" s="137">
        <v>43732</v>
      </c>
      <c r="O208" s="121"/>
    </row>
    <row r="209" spans="1:15" ht="12.75" customHeight="1" x14ac:dyDescent="0.2">
      <c r="A209" s="138">
        <v>43732</v>
      </c>
      <c r="B209" s="101">
        <v>5901483.96</v>
      </c>
      <c r="C209" s="94"/>
      <c r="D209" s="94"/>
      <c r="E209" s="94"/>
      <c r="F209" s="114"/>
      <c r="G209" s="94"/>
      <c r="H209" s="94">
        <f t="shared" si="19"/>
        <v>0</v>
      </c>
      <c r="I209" s="138">
        <v>43732</v>
      </c>
      <c r="J209" s="101">
        <v>5901483.96</v>
      </c>
      <c r="K209" s="82" t="s">
        <v>31</v>
      </c>
      <c r="L209" s="228" t="s">
        <v>58</v>
      </c>
      <c r="M209" s="253" t="s">
        <v>108</v>
      </c>
      <c r="N209" s="137">
        <v>43732</v>
      </c>
      <c r="O209" s="121"/>
    </row>
    <row r="210" spans="1:15" ht="12.75" customHeight="1" x14ac:dyDescent="0.2">
      <c r="A210" s="138">
        <v>43732</v>
      </c>
      <c r="B210" s="101">
        <v>684827.77</v>
      </c>
      <c r="C210" s="101"/>
      <c r="D210" s="101">
        <v>684827.77</v>
      </c>
      <c r="E210" s="94"/>
      <c r="F210" s="114"/>
      <c r="G210" s="94"/>
      <c r="H210" s="94">
        <f t="shared" si="19"/>
        <v>684827.77</v>
      </c>
      <c r="I210" s="140"/>
      <c r="J210" s="94"/>
      <c r="K210" s="63"/>
      <c r="L210" s="63"/>
      <c r="M210" s="253" t="s">
        <v>108</v>
      </c>
      <c r="N210" s="137">
        <v>43732</v>
      </c>
      <c r="O210" s="121"/>
    </row>
    <row r="211" spans="1:15" ht="12.75" customHeight="1" x14ac:dyDescent="0.2">
      <c r="A211" s="138">
        <v>43732</v>
      </c>
      <c r="B211" s="101">
        <v>136966</v>
      </c>
      <c r="C211" s="94"/>
      <c r="D211" s="101"/>
      <c r="E211" s="101">
        <v>136966</v>
      </c>
      <c r="F211" s="114"/>
      <c r="G211" s="94"/>
      <c r="H211" s="94">
        <f t="shared" si="19"/>
        <v>136966</v>
      </c>
      <c r="I211" s="140"/>
      <c r="J211" s="94"/>
      <c r="K211" s="63"/>
      <c r="L211" s="63"/>
      <c r="M211" s="253" t="s">
        <v>108</v>
      </c>
      <c r="N211" s="137">
        <v>43732</v>
      </c>
      <c r="O211" s="121"/>
    </row>
    <row r="212" spans="1:15" ht="12.75" customHeight="1" x14ac:dyDescent="0.2">
      <c r="A212" s="138">
        <v>43732</v>
      </c>
      <c r="B212" s="101">
        <v>125000</v>
      </c>
      <c r="C212" s="94"/>
      <c r="D212" s="94"/>
      <c r="E212" s="101"/>
      <c r="F212" s="101">
        <v>125000</v>
      </c>
      <c r="G212" s="94"/>
      <c r="H212" s="94">
        <f t="shared" si="19"/>
        <v>125000</v>
      </c>
      <c r="I212" s="140"/>
      <c r="J212" s="94"/>
      <c r="K212" s="63"/>
      <c r="L212" s="63"/>
      <c r="M212" s="253" t="s">
        <v>108</v>
      </c>
      <c r="N212" s="137">
        <v>43732</v>
      </c>
      <c r="O212" s="121"/>
    </row>
    <row r="213" spans="1:15" ht="12.75" customHeight="1" x14ac:dyDescent="0.2">
      <c r="A213" s="138"/>
      <c r="B213" s="101"/>
      <c r="C213" s="94"/>
      <c r="D213" s="94"/>
      <c r="E213" s="94"/>
      <c r="F213" s="114"/>
      <c r="G213" s="94"/>
      <c r="H213" s="94">
        <f t="shared" si="19"/>
        <v>0</v>
      </c>
      <c r="I213" s="140"/>
      <c r="J213" s="101"/>
      <c r="K213" s="82"/>
      <c r="L213" s="228"/>
      <c r="M213" s="253"/>
      <c r="N213" s="137"/>
      <c r="O213" s="121"/>
    </row>
    <row r="214" spans="1:15" ht="12.75" customHeight="1" x14ac:dyDescent="0.2">
      <c r="A214" s="138">
        <v>43735</v>
      </c>
      <c r="B214" s="101">
        <v>451165.52</v>
      </c>
      <c r="C214" s="94"/>
      <c r="D214" s="94"/>
      <c r="E214" s="94"/>
      <c r="F214" s="114"/>
      <c r="G214" s="94"/>
      <c r="H214" s="94">
        <f t="shared" si="19"/>
        <v>0</v>
      </c>
      <c r="I214" s="140">
        <v>43735</v>
      </c>
      <c r="J214" s="101">
        <v>451165.52</v>
      </c>
      <c r="K214" s="82" t="s">
        <v>31</v>
      </c>
      <c r="L214" s="228" t="s">
        <v>58</v>
      </c>
      <c r="M214" s="253" t="s">
        <v>109</v>
      </c>
      <c r="N214" s="137">
        <v>43735</v>
      </c>
      <c r="O214" s="121"/>
    </row>
    <row r="215" spans="1:15" ht="12.75" customHeight="1" x14ac:dyDescent="0.2">
      <c r="A215" s="138">
        <v>43735</v>
      </c>
      <c r="B215" s="101">
        <v>21341.52</v>
      </c>
      <c r="C215" s="94"/>
      <c r="D215" s="94"/>
      <c r="E215" s="94"/>
      <c r="F215" s="114"/>
      <c r="G215" s="94"/>
      <c r="H215" s="94"/>
      <c r="I215" s="138">
        <v>43735</v>
      </c>
      <c r="J215" s="101">
        <v>21341.52</v>
      </c>
      <c r="K215" s="82" t="s">
        <v>31</v>
      </c>
      <c r="L215" s="228" t="s">
        <v>58</v>
      </c>
      <c r="M215" s="253" t="s">
        <v>109</v>
      </c>
      <c r="N215" s="137">
        <v>43735</v>
      </c>
      <c r="O215" s="121"/>
    </row>
    <row r="216" spans="1:15" ht="12.75" hidden="1" customHeight="1" x14ac:dyDescent="0.2">
      <c r="A216" s="138"/>
      <c r="B216" s="101"/>
      <c r="C216" s="94"/>
      <c r="D216" s="94"/>
      <c r="E216" s="94"/>
      <c r="F216" s="114"/>
      <c r="G216" s="94"/>
      <c r="H216" s="94"/>
      <c r="I216" s="138"/>
      <c r="J216" s="101"/>
      <c r="K216" s="63"/>
      <c r="L216" s="63"/>
      <c r="M216" s="219"/>
      <c r="N216" s="137"/>
      <c r="O216" s="121"/>
    </row>
    <row r="217" spans="1:15" ht="12.75" customHeight="1" x14ac:dyDescent="0.2">
      <c r="A217" s="138"/>
      <c r="B217" s="101"/>
      <c r="C217" s="94"/>
      <c r="D217" s="94"/>
      <c r="E217" s="94"/>
      <c r="F217" s="114"/>
      <c r="G217" s="94"/>
      <c r="H217" s="101"/>
      <c r="I217" s="140"/>
      <c r="J217" s="94"/>
      <c r="K217" s="63"/>
      <c r="L217" s="63"/>
      <c r="M217" s="219"/>
      <c r="N217" s="137"/>
      <c r="O217" s="121"/>
    </row>
    <row r="218" spans="1:15" ht="12.75" customHeight="1" x14ac:dyDescent="0.2">
      <c r="A218" s="283"/>
      <c r="B218" s="303">
        <f>SUM(B197:B216)</f>
        <v>19755449.189999998</v>
      </c>
      <c r="C218" s="303">
        <f t="shared" ref="C218:H218" si="20">SUM(C197:C214)</f>
        <v>0</v>
      </c>
      <c r="D218" s="303">
        <f t="shared" si="20"/>
        <v>1790004.78</v>
      </c>
      <c r="E218" s="303">
        <f t="shared" si="20"/>
        <v>136966</v>
      </c>
      <c r="F218" s="303">
        <f t="shared" si="20"/>
        <v>250000</v>
      </c>
      <c r="G218" s="303">
        <f t="shared" si="20"/>
        <v>977522.71</v>
      </c>
      <c r="H218" s="303">
        <f t="shared" si="20"/>
        <v>3154493.4899999998</v>
      </c>
      <c r="I218" s="303"/>
      <c r="J218" s="303">
        <f>SUM(J197:J217)</f>
        <v>16600955.699999999</v>
      </c>
      <c r="K218" s="160"/>
      <c r="L218" s="160"/>
      <c r="M218" s="161"/>
      <c r="N218" s="161"/>
      <c r="O218" s="136"/>
    </row>
    <row r="219" spans="1:15" ht="12.75" customHeight="1" x14ac:dyDescent="0.2">
      <c r="A219" s="298" t="s">
        <v>110</v>
      </c>
      <c r="B219" s="296"/>
      <c r="C219" s="296"/>
      <c r="D219" s="296"/>
      <c r="E219" s="296"/>
      <c r="F219" s="296"/>
      <c r="G219" s="296"/>
      <c r="H219" s="296"/>
      <c r="I219" s="299"/>
      <c r="J219" s="296"/>
      <c r="K219" s="300"/>
      <c r="L219" s="300"/>
      <c r="M219" s="301"/>
      <c r="N219" s="301"/>
      <c r="O219" s="302"/>
    </row>
    <row r="220" spans="1:15" ht="12.75" customHeight="1" x14ac:dyDescent="0.2">
      <c r="A220" s="138">
        <v>43742</v>
      </c>
      <c r="B220" s="94">
        <v>323998.67</v>
      </c>
      <c r="C220" s="94"/>
      <c r="D220" s="109"/>
      <c r="E220" s="94"/>
      <c r="F220" s="94"/>
      <c r="G220" s="94"/>
      <c r="H220" s="95">
        <f t="shared" ref="H220:H266" si="21">SUM(C220:G220)</f>
        <v>0</v>
      </c>
      <c r="I220" s="138">
        <v>43742</v>
      </c>
      <c r="J220" s="94">
        <v>323998.67</v>
      </c>
      <c r="K220" s="82" t="s">
        <v>31</v>
      </c>
      <c r="L220" s="228" t="s">
        <v>58</v>
      </c>
      <c r="M220" s="253" t="s">
        <v>111</v>
      </c>
      <c r="N220" s="137">
        <v>43742</v>
      </c>
      <c r="O220" s="121"/>
    </row>
    <row r="221" spans="1:15" ht="12.75" customHeight="1" x14ac:dyDescent="0.2">
      <c r="A221" s="138">
        <v>43742</v>
      </c>
      <c r="B221" s="94">
        <v>3032127.66</v>
      </c>
      <c r="C221" s="94"/>
      <c r="D221" s="111"/>
      <c r="E221" s="94"/>
      <c r="F221" s="94"/>
      <c r="G221" s="94"/>
      <c r="H221" s="95">
        <f t="shared" si="21"/>
        <v>0</v>
      </c>
      <c r="I221" s="138">
        <v>43742</v>
      </c>
      <c r="J221" s="94">
        <v>3032127.66</v>
      </c>
      <c r="K221" s="82" t="s">
        <v>31</v>
      </c>
      <c r="L221" s="228" t="s">
        <v>58</v>
      </c>
      <c r="M221" s="253" t="s">
        <v>111</v>
      </c>
      <c r="N221" s="137">
        <v>43742</v>
      </c>
      <c r="O221" s="121"/>
    </row>
    <row r="222" spans="1:15" ht="12.75" customHeight="1" x14ac:dyDescent="0.2">
      <c r="A222" s="138">
        <v>43742</v>
      </c>
      <c r="B222" s="94">
        <v>336903.07</v>
      </c>
      <c r="C222" s="94"/>
      <c r="D222" s="94">
        <v>336903.07</v>
      </c>
      <c r="E222" s="94"/>
      <c r="F222" s="94"/>
      <c r="G222" s="94"/>
      <c r="H222" s="95">
        <f t="shared" si="21"/>
        <v>336903.07</v>
      </c>
      <c r="I222" s="151"/>
      <c r="J222" s="108"/>
      <c r="K222" s="82"/>
      <c r="L222" s="82"/>
      <c r="M222" s="253" t="s">
        <v>111</v>
      </c>
      <c r="N222" s="137">
        <v>43742</v>
      </c>
      <c r="O222" s="121"/>
    </row>
    <row r="223" spans="1:15" ht="12.75" customHeight="1" x14ac:dyDescent="0.2">
      <c r="A223" s="138">
        <v>43753</v>
      </c>
      <c r="B223" s="94">
        <v>2473270.7200000002</v>
      </c>
      <c r="C223" s="94"/>
      <c r="D223" s="108"/>
      <c r="E223" s="94"/>
      <c r="F223" s="94"/>
      <c r="G223" s="94"/>
      <c r="H223" s="95">
        <f t="shared" si="21"/>
        <v>0</v>
      </c>
      <c r="I223" s="138">
        <v>43753</v>
      </c>
      <c r="J223" s="94">
        <v>2473270.7200000002</v>
      </c>
      <c r="K223" s="82" t="s">
        <v>31</v>
      </c>
      <c r="L223" s="228" t="s">
        <v>58</v>
      </c>
      <c r="M223" s="253" t="s">
        <v>112</v>
      </c>
      <c r="N223" s="137">
        <v>43753</v>
      </c>
      <c r="O223" s="121"/>
    </row>
    <row r="224" spans="1:15" ht="12.75" customHeight="1" x14ac:dyDescent="0.2">
      <c r="A224" s="138">
        <v>43753</v>
      </c>
      <c r="B224" s="94">
        <v>10948.92</v>
      </c>
      <c r="C224" s="94"/>
      <c r="D224" s="108"/>
      <c r="E224" s="94"/>
      <c r="F224" s="94"/>
      <c r="G224" s="94"/>
      <c r="H224" s="95">
        <f t="shared" si="21"/>
        <v>0</v>
      </c>
      <c r="I224" s="138">
        <v>43753</v>
      </c>
      <c r="J224" s="94">
        <v>10948.92</v>
      </c>
      <c r="K224" s="82" t="s">
        <v>31</v>
      </c>
      <c r="L224" s="228" t="s">
        <v>58</v>
      </c>
      <c r="M224" s="253" t="s">
        <v>112</v>
      </c>
      <c r="N224" s="137">
        <v>43753</v>
      </c>
      <c r="O224" s="121"/>
    </row>
    <row r="225" spans="1:15" ht="12.75" customHeight="1" x14ac:dyDescent="0.2">
      <c r="A225" s="138">
        <v>43753</v>
      </c>
      <c r="B225" s="94">
        <v>46347.99</v>
      </c>
      <c r="C225" s="94"/>
      <c r="D225" s="94"/>
      <c r="E225" s="94"/>
      <c r="F225" s="94"/>
      <c r="G225" s="94"/>
      <c r="H225" s="95">
        <f t="shared" si="21"/>
        <v>0</v>
      </c>
      <c r="I225" s="138">
        <v>43753</v>
      </c>
      <c r="J225" s="94">
        <v>46347.99</v>
      </c>
      <c r="K225" s="82" t="s">
        <v>31</v>
      </c>
      <c r="L225" s="228" t="s">
        <v>58</v>
      </c>
      <c r="M225" s="253" t="s">
        <v>112</v>
      </c>
      <c r="N225" s="137">
        <v>43753</v>
      </c>
      <c r="O225" s="121"/>
    </row>
    <row r="226" spans="1:15" ht="12.75" customHeight="1" x14ac:dyDescent="0.2">
      <c r="A226" s="138">
        <v>43753</v>
      </c>
      <c r="B226" s="94">
        <v>4713452.7699999996</v>
      </c>
      <c r="C226" s="94"/>
      <c r="D226" s="94"/>
      <c r="E226" s="94"/>
      <c r="F226" s="94"/>
      <c r="G226" s="94"/>
      <c r="H226" s="95">
        <f t="shared" si="21"/>
        <v>0</v>
      </c>
      <c r="I226" s="138">
        <v>43753</v>
      </c>
      <c r="J226" s="94">
        <v>4713452.7699999996</v>
      </c>
      <c r="K226" s="82" t="s">
        <v>31</v>
      </c>
      <c r="L226" s="228" t="s">
        <v>58</v>
      </c>
      <c r="M226" s="253" t="s">
        <v>113</v>
      </c>
      <c r="N226" s="137">
        <v>43753</v>
      </c>
      <c r="O226" s="121"/>
    </row>
    <row r="227" spans="1:15" ht="12.75" customHeight="1" x14ac:dyDescent="0.2">
      <c r="A227" s="138">
        <v>43753</v>
      </c>
      <c r="B227" s="94">
        <v>510982.06</v>
      </c>
      <c r="C227" s="94"/>
      <c r="D227" s="94"/>
      <c r="E227" s="94"/>
      <c r="F227" s="94"/>
      <c r="G227" s="94"/>
      <c r="H227" s="95">
        <f t="shared" si="21"/>
        <v>0</v>
      </c>
      <c r="I227" s="138">
        <v>43753</v>
      </c>
      <c r="J227" s="94">
        <v>510982.06</v>
      </c>
      <c r="K227" s="82" t="s">
        <v>31</v>
      </c>
      <c r="L227" s="228" t="s">
        <v>58</v>
      </c>
      <c r="M227" s="253" t="s">
        <v>113</v>
      </c>
      <c r="N227" s="137">
        <v>43753</v>
      </c>
      <c r="O227" s="121"/>
    </row>
    <row r="228" spans="1:15" ht="12.75" customHeight="1" x14ac:dyDescent="0.2">
      <c r="A228" s="138">
        <v>43753</v>
      </c>
      <c r="B228" s="94">
        <v>360937.09</v>
      </c>
      <c r="C228" s="94"/>
      <c r="D228" s="94"/>
      <c r="E228" s="94"/>
      <c r="F228" s="94"/>
      <c r="G228" s="94"/>
      <c r="H228" s="95">
        <f t="shared" si="21"/>
        <v>0</v>
      </c>
      <c r="I228" s="138">
        <v>43753</v>
      </c>
      <c r="J228" s="94">
        <v>360937.09</v>
      </c>
      <c r="K228" s="82" t="s">
        <v>31</v>
      </c>
      <c r="L228" s="228" t="s">
        <v>58</v>
      </c>
      <c r="M228" s="253" t="s">
        <v>113</v>
      </c>
      <c r="N228" s="137">
        <v>43753</v>
      </c>
      <c r="O228" s="121"/>
    </row>
    <row r="229" spans="1:15" ht="12.75" customHeight="1" x14ac:dyDescent="0.2">
      <c r="A229" s="138">
        <v>43753</v>
      </c>
      <c r="B229" s="94">
        <v>610087.09</v>
      </c>
      <c r="C229" s="94"/>
      <c r="D229" s="94">
        <v>610087.09</v>
      </c>
      <c r="E229" s="94"/>
      <c r="F229" s="94"/>
      <c r="G229" s="94"/>
      <c r="H229" s="95">
        <f t="shared" si="21"/>
        <v>610087.09</v>
      </c>
      <c r="I229" s="140"/>
      <c r="J229" s="94"/>
      <c r="K229" s="82"/>
      <c r="L229" s="82"/>
      <c r="M229" s="253" t="s">
        <v>113</v>
      </c>
      <c r="N229" s="137">
        <v>43753</v>
      </c>
      <c r="O229" s="121"/>
    </row>
    <row r="230" spans="1:15" ht="12.75" customHeight="1" x14ac:dyDescent="0.2">
      <c r="A230" s="138">
        <v>43753</v>
      </c>
      <c r="B230" s="94">
        <v>125000</v>
      </c>
      <c r="C230" s="94"/>
      <c r="D230" s="94"/>
      <c r="E230" s="94"/>
      <c r="F230" s="94">
        <v>125000</v>
      </c>
      <c r="G230" s="94"/>
      <c r="H230" s="95">
        <f t="shared" si="21"/>
        <v>125000</v>
      </c>
      <c r="I230" s="140"/>
      <c r="J230" s="94"/>
      <c r="K230" s="82"/>
      <c r="L230" s="82"/>
      <c r="M230" s="253" t="s">
        <v>113</v>
      </c>
      <c r="N230" s="137">
        <v>43753</v>
      </c>
      <c r="O230" s="121"/>
    </row>
    <row r="231" spans="1:15" ht="12.75" customHeight="1" x14ac:dyDescent="0.2">
      <c r="A231" s="138">
        <v>43753</v>
      </c>
      <c r="B231" s="94">
        <v>652331.03</v>
      </c>
      <c r="C231" s="94"/>
      <c r="D231" s="101"/>
      <c r="E231" s="94"/>
      <c r="F231" s="94"/>
      <c r="G231" s="94">
        <v>652331.03</v>
      </c>
      <c r="H231" s="95">
        <f t="shared" si="21"/>
        <v>652331.03</v>
      </c>
      <c r="I231" s="102"/>
      <c r="J231" s="94"/>
      <c r="K231" s="82"/>
      <c r="L231" s="82"/>
      <c r="M231" s="253" t="s">
        <v>113</v>
      </c>
      <c r="N231" s="137">
        <v>43753</v>
      </c>
      <c r="O231" s="121"/>
    </row>
    <row r="232" spans="1:15" ht="12.75" customHeight="1" x14ac:dyDescent="0.2">
      <c r="A232" s="138">
        <v>43762</v>
      </c>
      <c r="B232" s="94">
        <v>52054.29</v>
      </c>
      <c r="C232" s="94"/>
      <c r="D232" s="101"/>
      <c r="E232" s="94"/>
      <c r="F232" s="94"/>
      <c r="G232" s="94"/>
      <c r="H232" s="95">
        <f t="shared" si="21"/>
        <v>0</v>
      </c>
      <c r="I232" s="138">
        <v>43762</v>
      </c>
      <c r="J232" s="94">
        <v>52054.29</v>
      </c>
      <c r="K232" s="82" t="s">
        <v>31</v>
      </c>
      <c r="L232" s="228" t="s">
        <v>58</v>
      </c>
      <c r="M232" s="253" t="s">
        <v>114</v>
      </c>
      <c r="N232" s="137">
        <v>43762</v>
      </c>
      <c r="O232" s="121"/>
    </row>
    <row r="233" spans="1:15" ht="12.75" customHeight="1" x14ac:dyDescent="0.2">
      <c r="A233" s="138">
        <v>43762</v>
      </c>
      <c r="B233" s="94">
        <v>85948.42</v>
      </c>
      <c r="C233" s="94"/>
      <c r="D233" s="101"/>
      <c r="E233" s="94"/>
      <c r="F233" s="94"/>
      <c r="G233" s="94"/>
      <c r="H233" s="95">
        <f t="shared" si="21"/>
        <v>0</v>
      </c>
      <c r="I233" s="138">
        <v>43762</v>
      </c>
      <c r="J233" s="94">
        <v>85948.42</v>
      </c>
      <c r="K233" s="82" t="s">
        <v>31</v>
      </c>
      <c r="L233" s="228" t="s">
        <v>58</v>
      </c>
      <c r="M233" s="253" t="s">
        <v>114</v>
      </c>
      <c r="N233" s="137">
        <v>43762</v>
      </c>
      <c r="O233" s="121"/>
    </row>
    <row r="234" spans="1:15" ht="12.75" customHeight="1" x14ac:dyDescent="0.2">
      <c r="A234" s="138">
        <v>43762</v>
      </c>
      <c r="B234" s="94">
        <v>5243766.8</v>
      </c>
      <c r="C234" s="94"/>
      <c r="D234" s="101"/>
      <c r="E234" s="94"/>
      <c r="F234" s="94"/>
      <c r="G234" s="94"/>
      <c r="H234" s="95">
        <f t="shared" si="21"/>
        <v>0</v>
      </c>
      <c r="I234" s="138">
        <v>43762</v>
      </c>
      <c r="J234" s="94">
        <v>5243766.8</v>
      </c>
      <c r="K234" s="82" t="s">
        <v>31</v>
      </c>
      <c r="L234" s="228" t="s">
        <v>58</v>
      </c>
      <c r="M234" s="253" t="s">
        <v>114</v>
      </c>
      <c r="N234" s="137">
        <v>43762</v>
      </c>
      <c r="O234" s="121"/>
    </row>
    <row r="235" spans="1:15" ht="12.75" customHeight="1" x14ac:dyDescent="0.2">
      <c r="A235" s="138">
        <v>43762</v>
      </c>
      <c r="B235" s="94">
        <v>610087.09</v>
      </c>
      <c r="C235" s="94"/>
      <c r="D235" s="94">
        <v>610087.09</v>
      </c>
      <c r="E235" s="94"/>
      <c r="F235" s="94"/>
      <c r="G235" s="94"/>
      <c r="H235" s="95">
        <f t="shared" si="21"/>
        <v>610087.09</v>
      </c>
      <c r="I235" s="102"/>
      <c r="J235" s="94"/>
      <c r="K235" s="82"/>
      <c r="L235" s="82"/>
      <c r="M235" s="253" t="s">
        <v>114</v>
      </c>
      <c r="N235" s="137">
        <v>43762</v>
      </c>
      <c r="O235" s="121"/>
    </row>
    <row r="236" spans="1:15" ht="12.75" customHeight="1" x14ac:dyDescent="0.2">
      <c r="A236" s="138">
        <v>43762</v>
      </c>
      <c r="B236" s="94">
        <v>122017</v>
      </c>
      <c r="C236" s="94"/>
      <c r="D236" s="94"/>
      <c r="E236" s="94">
        <v>122017</v>
      </c>
      <c r="F236" s="101"/>
      <c r="G236" s="94"/>
      <c r="H236" s="95">
        <f t="shared" si="21"/>
        <v>122017</v>
      </c>
      <c r="I236" s="140"/>
      <c r="J236" s="101"/>
      <c r="K236" s="63"/>
      <c r="L236" s="63"/>
      <c r="M236" s="253" t="s">
        <v>114</v>
      </c>
      <c r="N236" s="137">
        <v>43762</v>
      </c>
      <c r="O236" s="121"/>
    </row>
    <row r="237" spans="1:15" ht="12.75" customHeight="1" x14ac:dyDescent="0.2">
      <c r="A237" s="138">
        <v>43762</v>
      </c>
      <c r="B237" s="94">
        <v>125000</v>
      </c>
      <c r="C237" s="94"/>
      <c r="D237" s="94"/>
      <c r="E237" s="94"/>
      <c r="F237" s="94">
        <v>125000</v>
      </c>
      <c r="G237" s="94"/>
      <c r="H237" s="95">
        <f t="shared" si="21"/>
        <v>125000</v>
      </c>
      <c r="I237" s="140"/>
      <c r="J237" s="101"/>
      <c r="K237" s="63"/>
      <c r="L237" s="63"/>
      <c r="M237" s="253" t="s">
        <v>114</v>
      </c>
      <c r="N237" s="137">
        <v>43762</v>
      </c>
      <c r="O237" s="121"/>
    </row>
    <row r="238" spans="1:15" ht="12.75" customHeight="1" x14ac:dyDescent="0.2">
      <c r="A238" s="138">
        <v>43768</v>
      </c>
      <c r="B238" s="94">
        <v>21341.52</v>
      </c>
      <c r="C238" s="94"/>
      <c r="D238" s="94"/>
      <c r="E238" s="94"/>
      <c r="F238" s="94"/>
      <c r="G238" s="94"/>
      <c r="H238" s="95">
        <f t="shared" si="21"/>
        <v>0</v>
      </c>
      <c r="I238" s="138">
        <v>43768</v>
      </c>
      <c r="J238" s="94">
        <v>21341.52</v>
      </c>
      <c r="K238" s="82" t="s">
        <v>31</v>
      </c>
      <c r="L238" s="228" t="s">
        <v>58</v>
      </c>
      <c r="M238" s="253" t="s">
        <v>115</v>
      </c>
      <c r="N238" s="137">
        <v>43768</v>
      </c>
      <c r="O238" s="121"/>
    </row>
    <row r="239" spans="1:15" ht="12.75" customHeight="1" x14ac:dyDescent="0.2">
      <c r="A239" s="138">
        <v>43768</v>
      </c>
      <c r="B239" s="94">
        <v>454990.76</v>
      </c>
      <c r="C239" s="94"/>
      <c r="D239" s="94"/>
      <c r="E239" s="94"/>
      <c r="F239" s="94"/>
      <c r="G239" s="94"/>
      <c r="H239" s="95">
        <f t="shared" si="21"/>
        <v>0</v>
      </c>
      <c r="I239" s="138">
        <v>43768</v>
      </c>
      <c r="J239" s="94">
        <v>454990.76</v>
      </c>
      <c r="K239" s="82" t="s">
        <v>31</v>
      </c>
      <c r="L239" s="228" t="s">
        <v>58</v>
      </c>
      <c r="M239" s="253" t="s">
        <v>115</v>
      </c>
      <c r="N239" s="137">
        <v>43768</v>
      </c>
      <c r="O239" s="121"/>
    </row>
    <row r="240" spans="1:15" ht="12.75" customHeight="1" x14ac:dyDescent="0.2">
      <c r="A240" s="138"/>
      <c r="B240" s="94"/>
      <c r="C240" s="94"/>
      <c r="D240" s="94"/>
      <c r="E240" s="94"/>
      <c r="F240" s="94"/>
      <c r="G240" s="94"/>
      <c r="H240" s="95">
        <f t="shared" si="21"/>
        <v>0</v>
      </c>
      <c r="I240" s="102"/>
      <c r="J240" s="94"/>
      <c r="K240" s="82"/>
      <c r="L240" s="82"/>
      <c r="M240" s="253"/>
      <c r="N240" s="137"/>
      <c r="O240" s="121"/>
    </row>
    <row r="241" spans="1:15" ht="12.75" customHeight="1" x14ac:dyDescent="0.2">
      <c r="A241" s="138"/>
      <c r="B241" s="94"/>
      <c r="C241" s="94"/>
      <c r="D241" s="94"/>
      <c r="E241" s="94"/>
      <c r="F241" s="94"/>
      <c r="G241" s="94"/>
      <c r="H241" s="95">
        <f t="shared" si="21"/>
        <v>0</v>
      </c>
      <c r="I241" s="140"/>
      <c r="J241" s="101"/>
      <c r="K241" s="63"/>
      <c r="L241" s="63"/>
      <c r="M241" s="219"/>
      <c r="N241" s="137"/>
      <c r="O241" s="121"/>
    </row>
    <row r="242" spans="1:15" ht="12.75" customHeight="1" x14ac:dyDescent="0.2">
      <c r="A242" s="297"/>
      <c r="B242" s="290">
        <f>SUM(B220:B241)</f>
        <v>19911592.949999999</v>
      </c>
      <c r="C242" s="290">
        <f t="shared" ref="C242:J242" si="22">SUM(C220:C241)</f>
        <v>0</v>
      </c>
      <c r="D242" s="290">
        <f t="shared" si="22"/>
        <v>1557077.25</v>
      </c>
      <c r="E242" s="290">
        <f t="shared" si="22"/>
        <v>122017</v>
      </c>
      <c r="F242" s="290">
        <f t="shared" si="22"/>
        <v>250000</v>
      </c>
      <c r="G242" s="290">
        <f t="shared" si="22"/>
        <v>652331.03</v>
      </c>
      <c r="H242" s="290">
        <f t="shared" si="22"/>
        <v>2581425.2799999998</v>
      </c>
      <c r="I242" s="290"/>
      <c r="J242" s="290">
        <f t="shared" si="22"/>
        <v>17330167.670000002</v>
      </c>
      <c r="K242" s="291"/>
      <c r="L242" s="291"/>
      <c r="M242" s="292"/>
      <c r="N242" s="293"/>
      <c r="O242" s="294"/>
    </row>
    <row r="243" spans="1:15" ht="12.75" customHeight="1" x14ac:dyDescent="0.2">
      <c r="A243" s="295"/>
      <c r="B243" s="286"/>
      <c r="C243" s="222"/>
      <c r="D243" s="223"/>
      <c r="E243" s="223"/>
      <c r="F243" s="223"/>
      <c r="G243" s="223"/>
      <c r="H243" s="296">
        <f t="shared" si="21"/>
        <v>0</v>
      </c>
      <c r="I243" s="287"/>
      <c r="J243" s="223"/>
      <c r="K243" s="225"/>
      <c r="L243" s="225"/>
      <c r="M243" s="288"/>
      <c r="N243" s="288"/>
      <c r="O243" s="221"/>
    </row>
    <row r="244" spans="1:15" ht="12.75" customHeight="1" x14ac:dyDescent="0.2">
      <c r="A244" s="122" t="s">
        <v>116</v>
      </c>
      <c r="B244" s="95"/>
      <c r="C244" s="95"/>
      <c r="D244" s="95"/>
      <c r="E244" s="95"/>
      <c r="F244" s="95"/>
      <c r="G244" s="95"/>
      <c r="H244" s="95">
        <f t="shared" si="21"/>
        <v>0</v>
      </c>
      <c r="I244" s="107"/>
      <c r="J244" s="95"/>
      <c r="K244" s="82"/>
      <c r="L244" s="82"/>
      <c r="M244" s="97"/>
      <c r="N244" s="97"/>
      <c r="O244" s="120"/>
    </row>
    <row r="245" spans="1:15" ht="12.75" customHeight="1" x14ac:dyDescent="0.2">
      <c r="A245" s="138">
        <v>43775</v>
      </c>
      <c r="B245" s="94">
        <v>404922.36</v>
      </c>
      <c r="C245" s="94"/>
      <c r="D245" s="109"/>
      <c r="E245" s="94"/>
      <c r="F245" s="94"/>
      <c r="G245" s="94"/>
      <c r="H245" s="95">
        <f t="shared" si="21"/>
        <v>0</v>
      </c>
      <c r="I245" s="138">
        <v>43775</v>
      </c>
      <c r="J245" s="94">
        <v>404922.36</v>
      </c>
      <c r="K245" s="82" t="s">
        <v>31</v>
      </c>
      <c r="L245" s="228" t="s">
        <v>58</v>
      </c>
      <c r="M245" s="253" t="s">
        <v>117</v>
      </c>
      <c r="N245" s="151">
        <v>43775</v>
      </c>
      <c r="O245" s="121"/>
    </row>
    <row r="246" spans="1:15" ht="12.75" customHeight="1" x14ac:dyDescent="0.2">
      <c r="A246" s="138">
        <v>43775</v>
      </c>
      <c r="B246" s="94">
        <v>340397.59</v>
      </c>
      <c r="C246" s="94"/>
      <c r="D246" s="111"/>
      <c r="E246" s="94"/>
      <c r="F246" s="94"/>
      <c r="G246" s="94"/>
      <c r="H246" s="95">
        <f t="shared" si="21"/>
        <v>0</v>
      </c>
      <c r="I246" s="138">
        <v>43775</v>
      </c>
      <c r="J246" s="94">
        <v>340397.59</v>
      </c>
      <c r="K246" s="82" t="s">
        <v>31</v>
      </c>
      <c r="L246" s="228" t="s">
        <v>58</v>
      </c>
      <c r="M246" s="253" t="s">
        <v>117</v>
      </c>
      <c r="N246" s="151">
        <v>43775</v>
      </c>
      <c r="O246" s="121"/>
    </row>
    <row r="247" spans="1:15" ht="12.75" customHeight="1" x14ac:dyDescent="0.2">
      <c r="A247" s="138">
        <v>43775</v>
      </c>
      <c r="B247" s="94">
        <v>2284592.73</v>
      </c>
      <c r="C247" s="94"/>
      <c r="D247" s="111"/>
      <c r="E247" s="94"/>
      <c r="F247" s="94"/>
      <c r="G247" s="94"/>
      <c r="H247" s="95">
        <f t="shared" si="21"/>
        <v>0</v>
      </c>
      <c r="I247" s="138">
        <v>43775</v>
      </c>
      <c r="J247" s="94">
        <v>2284592.73</v>
      </c>
      <c r="K247" s="82" t="s">
        <v>31</v>
      </c>
      <c r="L247" s="228" t="s">
        <v>58</v>
      </c>
      <c r="M247" s="253" t="s">
        <v>117</v>
      </c>
      <c r="N247" s="151">
        <v>43775</v>
      </c>
      <c r="O247" s="121"/>
    </row>
    <row r="248" spans="1:15" ht="12.75" customHeight="1" x14ac:dyDescent="0.2">
      <c r="A248" s="138">
        <v>43775</v>
      </c>
      <c r="B248" s="94">
        <v>253843.64</v>
      </c>
      <c r="C248" s="94"/>
      <c r="D248" s="94">
        <v>253843.64</v>
      </c>
      <c r="E248" s="94"/>
      <c r="F248" s="94"/>
      <c r="G248" s="94"/>
      <c r="H248" s="95">
        <f t="shared" si="21"/>
        <v>253843.64</v>
      </c>
      <c r="I248" s="150"/>
      <c r="J248" s="110"/>
      <c r="K248" s="63"/>
      <c r="L248" s="63"/>
      <c r="M248" s="253" t="s">
        <v>117</v>
      </c>
      <c r="N248" s="151">
        <v>43775</v>
      </c>
      <c r="O248" s="121"/>
    </row>
    <row r="249" spans="1:15" ht="12.75" customHeight="1" x14ac:dyDescent="0.2">
      <c r="A249" s="138">
        <v>43784</v>
      </c>
      <c r="B249" s="94">
        <v>4244172.93</v>
      </c>
      <c r="C249" s="94"/>
      <c r="D249" s="108"/>
      <c r="E249" s="94"/>
      <c r="F249" s="94"/>
      <c r="G249" s="94"/>
      <c r="H249" s="95">
        <f t="shared" si="21"/>
        <v>0</v>
      </c>
      <c r="I249" s="138">
        <v>43784</v>
      </c>
      <c r="J249" s="94">
        <v>4244172.93</v>
      </c>
      <c r="K249" s="82" t="s">
        <v>31</v>
      </c>
      <c r="L249" s="228" t="s">
        <v>58</v>
      </c>
      <c r="M249" s="253" t="s">
        <v>118</v>
      </c>
      <c r="N249" s="151">
        <v>43784</v>
      </c>
      <c r="O249" s="121"/>
    </row>
    <row r="250" spans="1:15" ht="12.75" customHeight="1" x14ac:dyDescent="0.2">
      <c r="A250" s="138">
        <v>43784</v>
      </c>
      <c r="B250" s="94">
        <v>499271.98</v>
      </c>
      <c r="C250" s="94"/>
      <c r="D250" s="94"/>
      <c r="E250" s="94"/>
      <c r="F250" s="94"/>
      <c r="G250" s="94"/>
      <c r="H250" s="95">
        <f t="shared" si="21"/>
        <v>0</v>
      </c>
      <c r="I250" s="138">
        <v>43784</v>
      </c>
      <c r="J250" s="94">
        <v>499271.98</v>
      </c>
      <c r="K250" s="82" t="s">
        <v>31</v>
      </c>
      <c r="L250" s="228" t="s">
        <v>58</v>
      </c>
      <c r="M250" s="253" t="s">
        <v>118</v>
      </c>
      <c r="N250" s="151">
        <v>43784</v>
      </c>
      <c r="O250" s="121"/>
    </row>
    <row r="251" spans="1:15" ht="12.75" customHeight="1" x14ac:dyDescent="0.2">
      <c r="A251" s="138">
        <v>43784</v>
      </c>
      <c r="B251" s="94">
        <v>322075.03000000003</v>
      </c>
      <c r="C251" s="94"/>
      <c r="D251" s="94"/>
      <c r="E251" s="94"/>
      <c r="F251" s="94"/>
      <c r="G251" s="94"/>
      <c r="H251" s="95">
        <f t="shared" si="21"/>
        <v>0</v>
      </c>
      <c r="I251" s="138">
        <v>43784</v>
      </c>
      <c r="J251" s="94">
        <v>322075.03000000003</v>
      </c>
      <c r="K251" s="82" t="s">
        <v>31</v>
      </c>
      <c r="L251" s="228" t="s">
        <v>58</v>
      </c>
      <c r="M251" s="253" t="s">
        <v>118</v>
      </c>
      <c r="N251" s="151">
        <v>43784</v>
      </c>
      <c r="O251" s="121"/>
    </row>
    <row r="252" spans="1:15" ht="12.75" customHeight="1" x14ac:dyDescent="0.2">
      <c r="A252" s="138">
        <v>43784</v>
      </c>
      <c r="B252" s="94">
        <v>521655.76</v>
      </c>
      <c r="C252" s="94"/>
      <c r="D252" s="94">
        <v>521655.76</v>
      </c>
      <c r="E252" s="94"/>
      <c r="F252" s="94"/>
      <c r="G252" s="94"/>
      <c r="H252" s="95">
        <f t="shared" si="21"/>
        <v>521655.76</v>
      </c>
      <c r="I252" s="140"/>
      <c r="J252" s="101"/>
      <c r="K252" s="63"/>
      <c r="L252" s="63"/>
      <c r="M252" s="253" t="s">
        <v>118</v>
      </c>
      <c r="N252" s="151">
        <v>43784</v>
      </c>
      <c r="O252" s="121"/>
    </row>
    <row r="253" spans="1:15" ht="12.75" customHeight="1" x14ac:dyDescent="0.2">
      <c r="A253" s="138">
        <v>43784</v>
      </c>
      <c r="B253" s="94">
        <v>125000</v>
      </c>
      <c r="C253" s="94"/>
      <c r="D253" s="94"/>
      <c r="E253" s="94"/>
      <c r="F253" s="94">
        <v>125000</v>
      </c>
      <c r="G253" s="94"/>
      <c r="H253" s="95">
        <f t="shared" si="21"/>
        <v>125000</v>
      </c>
      <c r="I253" s="140"/>
      <c r="J253" s="94"/>
      <c r="K253" s="63"/>
      <c r="L253" s="63"/>
      <c r="M253" s="253" t="s">
        <v>118</v>
      </c>
      <c r="N253" s="151">
        <v>43784</v>
      </c>
      <c r="O253" s="121"/>
    </row>
    <row r="254" spans="1:15" ht="12.75" customHeight="1" x14ac:dyDescent="0.2">
      <c r="A254" s="138">
        <v>43784</v>
      </c>
      <c r="B254" s="94">
        <v>325728.95</v>
      </c>
      <c r="C254" s="94"/>
      <c r="D254" s="94"/>
      <c r="E254" s="94"/>
      <c r="F254" s="94"/>
      <c r="G254" s="94">
        <v>325728.95</v>
      </c>
      <c r="H254" s="95">
        <f t="shared" si="21"/>
        <v>325728.95</v>
      </c>
      <c r="I254" s="138"/>
      <c r="J254" s="94"/>
      <c r="K254" s="82"/>
      <c r="L254" s="82"/>
      <c r="M254" s="253" t="s">
        <v>118</v>
      </c>
      <c r="N254" s="151">
        <v>43784</v>
      </c>
      <c r="O254" s="121"/>
    </row>
    <row r="255" spans="1:15" ht="12.75" customHeight="1" x14ac:dyDescent="0.2">
      <c r="A255" s="138">
        <v>43795</v>
      </c>
      <c r="B255" s="94">
        <v>60133.58</v>
      </c>
      <c r="C255" s="94"/>
      <c r="D255" s="94"/>
      <c r="E255" s="94"/>
      <c r="F255" s="94"/>
      <c r="G255" s="94"/>
      <c r="H255" s="95">
        <f t="shared" si="21"/>
        <v>0</v>
      </c>
      <c r="I255" s="138">
        <v>43795</v>
      </c>
      <c r="J255" s="94">
        <v>60133.58</v>
      </c>
      <c r="K255" s="82" t="s">
        <v>31</v>
      </c>
      <c r="L255" s="228" t="s">
        <v>58</v>
      </c>
      <c r="M255" s="253" t="s">
        <v>119</v>
      </c>
      <c r="N255" s="151">
        <v>43795</v>
      </c>
      <c r="O255" s="121"/>
    </row>
    <row r="256" spans="1:15" ht="12.75" customHeight="1" x14ac:dyDescent="0.2">
      <c r="A256" s="138">
        <v>43795</v>
      </c>
      <c r="B256" s="94">
        <v>84352.97</v>
      </c>
      <c r="C256" s="94"/>
      <c r="D256" s="101"/>
      <c r="E256" s="94"/>
      <c r="F256" s="94"/>
      <c r="G256" s="94"/>
      <c r="H256" s="95">
        <f t="shared" si="21"/>
        <v>0</v>
      </c>
      <c r="I256" s="138">
        <v>43795</v>
      </c>
      <c r="J256" s="94">
        <v>84352.97</v>
      </c>
      <c r="K256" s="82" t="s">
        <v>31</v>
      </c>
      <c r="L256" s="228" t="s">
        <v>58</v>
      </c>
      <c r="M256" s="253" t="s">
        <v>119</v>
      </c>
      <c r="N256" s="151">
        <v>43795</v>
      </c>
      <c r="O256" s="121"/>
    </row>
    <row r="257" spans="1:17" ht="12.75" customHeight="1" x14ac:dyDescent="0.2">
      <c r="A257" s="138">
        <v>43795</v>
      </c>
      <c r="B257" s="94">
        <v>4139841.93</v>
      </c>
      <c r="C257" s="94"/>
      <c r="D257" s="94"/>
      <c r="E257" s="94"/>
      <c r="F257" s="101"/>
      <c r="G257" s="94"/>
      <c r="H257" s="95">
        <f t="shared" si="21"/>
        <v>0</v>
      </c>
      <c r="I257" s="138">
        <v>43795</v>
      </c>
      <c r="J257" s="94">
        <v>4139841.93</v>
      </c>
      <c r="K257" s="82" t="s">
        <v>31</v>
      </c>
      <c r="L257" s="228" t="s">
        <v>58</v>
      </c>
      <c r="M257" s="253" t="s">
        <v>119</v>
      </c>
      <c r="N257" s="151">
        <v>43795</v>
      </c>
      <c r="O257" s="121"/>
    </row>
    <row r="258" spans="1:17" ht="12.75" customHeight="1" x14ac:dyDescent="0.2">
      <c r="A258" s="138">
        <v>43795</v>
      </c>
      <c r="B258" s="94">
        <v>521655.76</v>
      </c>
      <c r="C258" s="94"/>
      <c r="D258" s="94">
        <v>521655.76</v>
      </c>
      <c r="E258" s="94"/>
      <c r="F258" s="94"/>
      <c r="G258" s="94"/>
      <c r="H258" s="95">
        <f t="shared" si="21"/>
        <v>521655.76</v>
      </c>
      <c r="I258" s="140"/>
      <c r="J258" s="101"/>
      <c r="K258" s="63"/>
      <c r="L258" s="63"/>
      <c r="M258" s="253" t="s">
        <v>119</v>
      </c>
      <c r="N258" s="151">
        <v>43795</v>
      </c>
      <c r="O258" s="121"/>
    </row>
    <row r="259" spans="1:17" ht="12.75" customHeight="1" x14ac:dyDescent="0.2">
      <c r="A259" s="138">
        <v>43795</v>
      </c>
      <c r="B259" s="94">
        <v>104331</v>
      </c>
      <c r="C259" s="94"/>
      <c r="D259" s="111"/>
      <c r="E259" s="94">
        <v>104331</v>
      </c>
      <c r="F259" s="94"/>
      <c r="G259" s="94"/>
      <c r="H259" s="95">
        <f t="shared" si="21"/>
        <v>104331</v>
      </c>
      <c r="I259" s="102"/>
      <c r="J259" s="101"/>
      <c r="K259" s="63"/>
      <c r="L259" s="63"/>
      <c r="M259" s="253" t="s">
        <v>119</v>
      </c>
      <c r="N259" s="151">
        <v>43795</v>
      </c>
      <c r="O259" s="121"/>
    </row>
    <row r="260" spans="1:17" ht="12.75" customHeight="1" x14ac:dyDescent="0.2">
      <c r="A260" s="138">
        <v>43795</v>
      </c>
      <c r="B260" s="94">
        <v>125000</v>
      </c>
      <c r="C260" s="94"/>
      <c r="D260" s="94"/>
      <c r="E260" s="94"/>
      <c r="F260" s="94">
        <v>125000</v>
      </c>
      <c r="G260" s="94"/>
      <c r="H260" s="95">
        <f t="shared" si="21"/>
        <v>125000</v>
      </c>
      <c r="I260" s="138"/>
      <c r="J260" s="94"/>
      <c r="K260" s="82"/>
      <c r="L260" s="82"/>
      <c r="M260" s="253" t="s">
        <v>119</v>
      </c>
      <c r="N260" s="151">
        <v>43795</v>
      </c>
      <c r="O260" s="121"/>
    </row>
    <row r="261" spans="1:17" ht="12.75" customHeight="1" x14ac:dyDescent="0.2">
      <c r="A261" s="138">
        <v>43795</v>
      </c>
      <c r="B261" s="94">
        <v>325728.94</v>
      </c>
      <c r="C261" s="94"/>
      <c r="D261" s="94"/>
      <c r="E261" s="94"/>
      <c r="F261" s="94"/>
      <c r="G261" s="94">
        <v>325728.94</v>
      </c>
      <c r="H261" s="95">
        <f t="shared" si="21"/>
        <v>325728.94</v>
      </c>
      <c r="I261" s="138"/>
      <c r="J261" s="94"/>
      <c r="K261" s="82"/>
      <c r="L261" s="82"/>
      <c r="M261" s="253" t="s">
        <v>119</v>
      </c>
      <c r="N261" s="151">
        <v>43795</v>
      </c>
      <c r="O261" s="121"/>
    </row>
    <row r="262" spans="1:17" ht="12.75" customHeight="1" x14ac:dyDescent="0.2">
      <c r="A262" s="138">
        <v>43797</v>
      </c>
      <c r="B262" s="94">
        <v>21341.52</v>
      </c>
      <c r="C262" s="94"/>
      <c r="D262" s="94"/>
      <c r="E262" s="94"/>
      <c r="F262" s="94"/>
      <c r="G262" s="94"/>
      <c r="H262" s="95">
        <f t="shared" si="21"/>
        <v>0</v>
      </c>
      <c r="I262" s="138">
        <v>43797</v>
      </c>
      <c r="J262" s="94">
        <v>21341.52</v>
      </c>
      <c r="K262" s="82" t="s">
        <v>31</v>
      </c>
      <c r="L262" s="228" t="s">
        <v>58</v>
      </c>
      <c r="M262" s="253" t="s">
        <v>120</v>
      </c>
      <c r="N262" s="151">
        <v>43797</v>
      </c>
      <c r="O262" s="121"/>
    </row>
    <row r="263" spans="1:17" ht="12.75" customHeight="1" x14ac:dyDescent="0.2">
      <c r="A263" s="138">
        <v>43797</v>
      </c>
      <c r="B263" s="94">
        <v>432367.81</v>
      </c>
      <c r="C263" s="94"/>
      <c r="D263" s="94"/>
      <c r="E263" s="94"/>
      <c r="F263" s="94"/>
      <c r="G263" s="94"/>
      <c r="H263" s="95">
        <f t="shared" si="21"/>
        <v>0</v>
      </c>
      <c r="I263" s="138">
        <v>43797</v>
      </c>
      <c r="J263" s="94">
        <v>432367.81</v>
      </c>
      <c r="K263" s="82" t="s">
        <v>31</v>
      </c>
      <c r="L263" s="228" t="s">
        <v>58</v>
      </c>
      <c r="M263" s="253" t="s">
        <v>120</v>
      </c>
      <c r="N263" s="151">
        <v>43797</v>
      </c>
      <c r="O263" s="121"/>
    </row>
    <row r="264" spans="1:17" s="274" customFormat="1" ht="12.75" customHeight="1" x14ac:dyDescent="0.2">
      <c r="A264" s="462">
        <v>43798</v>
      </c>
      <c r="B264" s="463">
        <v>1466273.98</v>
      </c>
      <c r="C264" s="463"/>
      <c r="D264" s="463"/>
      <c r="E264" s="463"/>
      <c r="F264" s="463"/>
      <c r="G264" s="463"/>
      <c r="H264" s="463">
        <v>0</v>
      </c>
      <c r="I264" s="462">
        <v>43798</v>
      </c>
      <c r="J264" s="463">
        <f>+B264</f>
        <v>1466273.98</v>
      </c>
      <c r="K264" s="464" t="s">
        <v>31</v>
      </c>
      <c r="L264" s="465" t="s">
        <v>58</v>
      </c>
      <c r="M264" s="461" t="s">
        <v>201</v>
      </c>
      <c r="N264" s="462">
        <v>43798</v>
      </c>
      <c r="O264" s="466"/>
      <c r="Q264" s="275"/>
    </row>
    <row r="265" spans="1:17" ht="12.75" customHeight="1" x14ac:dyDescent="0.2">
      <c r="A265" s="138"/>
      <c r="B265" s="94"/>
      <c r="C265" s="94"/>
      <c r="D265" s="94"/>
      <c r="E265" s="94"/>
      <c r="F265" s="94"/>
      <c r="G265" s="94"/>
      <c r="H265" s="95"/>
      <c r="I265" s="138"/>
      <c r="J265" s="94"/>
      <c r="K265" s="82"/>
      <c r="L265" s="228"/>
      <c r="M265" s="253"/>
      <c r="N265" s="138"/>
      <c r="O265" s="121"/>
    </row>
    <row r="266" spans="1:17" ht="12.75" customHeight="1" x14ac:dyDescent="0.2">
      <c r="A266" s="138"/>
      <c r="B266" s="94"/>
      <c r="C266" s="94"/>
      <c r="D266" s="94"/>
      <c r="E266" s="94"/>
      <c r="F266" s="94"/>
      <c r="G266" s="94"/>
      <c r="H266" s="95">
        <f t="shared" si="21"/>
        <v>0</v>
      </c>
      <c r="I266" s="140"/>
      <c r="J266" s="101"/>
      <c r="K266" s="63"/>
      <c r="L266" s="63"/>
      <c r="M266" s="219"/>
      <c r="N266" s="137"/>
      <c r="O266" s="121"/>
    </row>
    <row r="267" spans="1:17" ht="12.75" customHeight="1" x14ac:dyDescent="0.2">
      <c r="A267" s="289"/>
      <c r="B267" s="290">
        <f>SUM(B245:B266)</f>
        <v>16602688.460000001</v>
      </c>
      <c r="C267" s="290">
        <f t="shared" ref="C267:G267" si="23">SUM(C245:C266)</f>
        <v>0</v>
      </c>
      <c r="D267" s="290">
        <f t="shared" si="23"/>
        <v>1297155.1600000001</v>
      </c>
      <c r="E267" s="290">
        <f t="shared" si="23"/>
        <v>104331</v>
      </c>
      <c r="F267" s="290">
        <f t="shared" si="23"/>
        <v>250000</v>
      </c>
      <c r="G267" s="290">
        <f t="shared" si="23"/>
        <v>651457.89</v>
      </c>
      <c r="H267" s="290">
        <f>SUM(H245:H266)</f>
        <v>2302944.0500000003</v>
      </c>
      <c r="I267" s="290"/>
      <c r="J267" s="290">
        <f>SUM(J245:J266)</f>
        <v>14299744.41</v>
      </c>
      <c r="K267" s="291"/>
      <c r="L267" s="291"/>
      <c r="M267" s="292"/>
      <c r="N267" s="293"/>
      <c r="O267" s="294"/>
    </row>
    <row r="268" spans="1:17" ht="12.75" customHeight="1" x14ac:dyDescent="0.2">
      <c r="A268" s="285"/>
      <c r="B268" s="286"/>
      <c r="C268" s="222"/>
      <c r="D268" s="223"/>
      <c r="E268" s="223"/>
      <c r="F268" s="223"/>
      <c r="G268" s="223"/>
      <c r="H268" s="286"/>
      <c r="I268" s="287"/>
      <c r="J268" s="223"/>
      <c r="K268" s="225"/>
      <c r="L268" s="225"/>
      <c r="M268" s="288"/>
      <c r="N268" s="288"/>
      <c r="O268" s="221"/>
    </row>
    <row r="269" spans="1:17" ht="12" x14ac:dyDescent="0.2">
      <c r="A269" s="122" t="s">
        <v>121</v>
      </c>
      <c r="B269" s="95"/>
      <c r="C269" s="95"/>
      <c r="D269" s="95"/>
      <c r="E269" s="95"/>
      <c r="F269" s="95"/>
      <c r="G269" s="95"/>
      <c r="H269" s="95"/>
      <c r="I269" s="107"/>
      <c r="J269" s="95"/>
      <c r="K269" s="82"/>
      <c r="L269" s="82"/>
      <c r="M269" s="97"/>
      <c r="N269" s="97"/>
      <c r="O269" s="120"/>
    </row>
    <row r="270" spans="1:17" ht="12.75" customHeight="1" x14ac:dyDescent="0.2">
      <c r="A270" s="138">
        <v>43804</v>
      </c>
      <c r="B270" s="94">
        <v>264199.57</v>
      </c>
      <c r="C270" s="94"/>
      <c r="D270" s="111"/>
      <c r="E270" s="94"/>
      <c r="F270" s="94"/>
      <c r="G270" s="94"/>
      <c r="H270" s="95">
        <f t="shared" ref="H270:H287" si="24">SUM(C270:G270)</f>
        <v>0</v>
      </c>
      <c r="I270" s="138">
        <v>43804</v>
      </c>
      <c r="J270" s="94">
        <v>264199.57</v>
      </c>
      <c r="K270" s="82" t="s">
        <v>31</v>
      </c>
      <c r="L270" s="228" t="s">
        <v>58</v>
      </c>
      <c r="M270" s="253" t="s">
        <v>122</v>
      </c>
      <c r="N270" s="138">
        <v>43804</v>
      </c>
      <c r="O270" s="121"/>
    </row>
    <row r="271" spans="1:17" s="6" customFormat="1" ht="12" x14ac:dyDescent="0.2">
      <c r="A271" s="138">
        <v>43804</v>
      </c>
      <c r="B271" s="94">
        <v>3017949.77</v>
      </c>
      <c r="C271" s="94"/>
      <c r="D271" s="111"/>
      <c r="E271" s="94"/>
      <c r="F271" s="94"/>
      <c r="G271" s="94"/>
      <c r="H271" s="95">
        <f t="shared" si="24"/>
        <v>0</v>
      </c>
      <c r="I271" s="138">
        <v>43804</v>
      </c>
      <c r="J271" s="94">
        <v>3017949.77</v>
      </c>
      <c r="K271" s="82" t="s">
        <v>31</v>
      </c>
      <c r="L271" s="228" t="s">
        <v>58</v>
      </c>
      <c r="M271" s="253" t="s">
        <v>122</v>
      </c>
      <c r="N271" s="138">
        <v>43804</v>
      </c>
      <c r="O271" s="121"/>
      <c r="Q271" s="5"/>
    </row>
    <row r="272" spans="1:17" s="6" customFormat="1" ht="12" x14ac:dyDescent="0.2">
      <c r="A272" s="138">
        <v>43804</v>
      </c>
      <c r="B272" s="94">
        <v>335327.75</v>
      </c>
      <c r="C272" s="94"/>
      <c r="D272" s="94">
        <v>335327.75</v>
      </c>
      <c r="E272" s="94"/>
      <c r="F272" s="94"/>
      <c r="G272" s="94"/>
      <c r="H272" s="95">
        <f t="shared" si="24"/>
        <v>335327.75</v>
      </c>
      <c r="I272" s="150"/>
      <c r="J272" s="110"/>
      <c r="K272" s="63"/>
      <c r="L272" s="63"/>
      <c r="M272" s="253" t="s">
        <v>122</v>
      </c>
      <c r="N272" s="138">
        <v>43804</v>
      </c>
      <c r="O272" s="121"/>
      <c r="Q272" s="5"/>
    </row>
    <row r="273" spans="1:17" s="6" customFormat="1" ht="12" x14ac:dyDescent="0.2">
      <c r="A273" s="138">
        <v>43810</v>
      </c>
      <c r="B273" s="94">
        <v>9604380.5199999996</v>
      </c>
      <c r="C273" s="94"/>
      <c r="D273" s="108"/>
      <c r="E273" s="94"/>
      <c r="F273" s="94"/>
      <c r="G273" s="94"/>
      <c r="H273" s="95">
        <f t="shared" si="24"/>
        <v>0</v>
      </c>
      <c r="I273" s="138">
        <v>43810</v>
      </c>
      <c r="J273" s="94">
        <v>9604380.5199999996</v>
      </c>
      <c r="K273" s="82" t="s">
        <v>31</v>
      </c>
      <c r="L273" s="228" t="s">
        <v>58</v>
      </c>
      <c r="M273" s="253" t="s">
        <v>123</v>
      </c>
      <c r="N273" s="138">
        <v>43810</v>
      </c>
      <c r="O273" s="121"/>
      <c r="Q273" s="5"/>
    </row>
    <row r="274" spans="1:17" s="6" customFormat="1" ht="12" x14ac:dyDescent="0.2">
      <c r="A274" s="138">
        <v>43810</v>
      </c>
      <c r="B274" s="94">
        <v>490559.27</v>
      </c>
      <c r="C274" s="94"/>
      <c r="D274" s="94"/>
      <c r="E274" s="94"/>
      <c r="F274" s="94"/>
      <c r="G274" s="94"/>
      <c r="H274" s="95">
        <f t="shared" si="24"/>
        <v>0</v>
      </c>
      <c r="I274" s="138">
        <v>43810</v>
      </c>
      <c r="J274" s="94">
        <v>490559.27</v>
      </c>
      <c r="K274" s="82" t="s">
        <v>31</v>
      </c>
      <c r="L274" s="228" t="s">
        <v>58</v>
      </c>
      <c r="M274" s="253" t="s">
        <v>123</v>
      </c>
      <c r="N274" s="138">
        <v>43810</v>
      </c>
      <c r="O274" s="121"/>
      <c r="Q274" s="5"/>
    </row>
    <row r="275" spans="1:17" s="6" customFormat="1" ht="12" x14ac:dyDescent="0.2">
      <c r="A275" s="138">
        <v>43810</v>
      </c>
      <c r="B275" s="94">
        <v>330545.91999999998</v>
      </c>
      <c r="C275" s="94"/>
      <c r="D275" s="94"/>
      <c r="E275" s="94"/>
      <c r="F275" s="94"/>
      <c r="G275" s="94"/>
      <c r="H275" s="95">
        <f t="shared" si="24"/>
        <v>0</v>
      </c>
      <c r="I275" s="138">
        <v>43810</v>
      </c>
      <c r="J275" s="94">
        <v>330545.91999999998</v>
      </c>
      <c r="K275" s="82" t="s">
        <v>31</v>
      </c>
      <c r="L275" s="228" t="s">
        <v>58</v>
      </c>
      <c r="M275" s="253" t="s">
        <v>123</v>
      </c>
      <c r="N275" s="138">
        <v>43810</v>
      </c>
      <c r="O275" s="121"/>
      <c r="Q275" s="5"/>
    </row>
    <row r="276" spans="1:17" s="6" customFormat="1" ht="12" x14ac:dyDescent="0.2">
      <c r="A276" s="138">
        <v>43810</v>
      </c>
      <c r="B276" s="94">
        <v>1151798.1100000001</v>
      </c>
      <c r="C276" s="94"/>
      <c r="D276" s="94">
        <v>1151798.1100000001</v>
      </c>
      <c r="E276" s="94"/>
      <c r="F276" s="94"/>
      <c r="G276" s="94"/>
      <c r="H276" s="95">
        <f t="shared" si="24"/>
        <v>1151798.1100000001</v>
      </c>
      <c r="I276" s="140"/>
      <c r="J276" s="101"/>
      <c r="K276" s="63"/>
      <c r="L276" s="63"/>
      <c r="M276" s="253" t="s">
        <v>123</v>
      </c>
      <c r="N276" s="138">
        <v>43810</v>
      </c>
      <c r="O276" s="121"/>
      <c r="Q276" s="5"/>
    </row>
    <row r="277" spans="1:17" s="6" customFormat="1" ht="12" x14ac:dyDescent="0.2">
      <c r="A277" s="138">
        <v>43810</v>
      </c>
      <c r="B277" s="94">
        <v>115180</v>
      </c>
      <c r="C277" s="94"/>
      <c r="D277" s="94"/>
      <c r="E277" s="94">
        <v>115180</v>
      </c>
      <c r="F277" s="94"/>
      <c r="G277" s="94"/>
      <c r="H277" s="95">
        <f t="shared" si="24"/>
        <v>115180</v>
      </c>
      <c r="I277" s="140"/>
      <c r="J277" s="94"/>
      <c r="K277" s="63"/>
      <c r="L277" s="63"/>
      <c r="M277" s="253" t="s">
        <v>123</v>
      </c>
      <c r="N277" s="138">
        <v>43810</v>
      </c>
      <c r="O277" s="121"/>
      <c r="Q277" s="5"/>
    </row>
    <row r="278" spans="1:17" s="6" customFormat="1" ht="12" x14ac:dyDescent="0.2">
      <c r="A278" s="138">
        <v>43810</v>
      </c>
      <c r="B278" s="94">
        <v>646622.51</v>
      </c>
      <c r="C278" s="94"/>
      <c r="D278" s="94"/>
      <c r="E278" s="94"/>
      <c r="F278" s="94"/>
      <c r="G278" s="94">
        <v>646622.51</v>
      </c>
      <c r="H278" s="95">
        <f t="shared" si="24"/>
        <v>646622.51</v>
      </c>
      <c r="I278" s="102"/>
      <c r="J278" s="94"/>
      <c r="K278" s="82"/>
      <c r="L278" s="82"/>
      <c r="M278" s="253" t="s">
        <v>123</v>
      </c>
      <c r="N278" s="138">
        <v>43810</v>
      </c>
      <c r="O278" s="121"/>
      <c r="Q278" s="5"/>
    </row>
    <row r="279" spans="1:17" s="6" customFormat="1" ht="12" x14ac:dyDescent="0.2">
      <c r="A279" s="138">
        <v>43816</v>
      </c>
      <c r="B279" s="94">
        <v>67218.09</v>
      </c>
      <c r="C279" s="94"/>
      <c r="D279" s="94"/>
      <c r="E279" s="94"/>
      <c r="F279" s="94"/>
      <c r="G279" s="94"/>
      <c r="H279" s="95">
        <f t="shared" si="24"/>
        <v>0</v>
      </c>
      <c r="I279" s="138">
        <v>43816</v>
      </c>
      <c r="J279" s="94">
        <v>67218.09</v>
      </c>
      <c r="K279" s="82" t="s">
        <v>31</v>
      </c>
      <c r="L279" s="228" t="s">
        <v>58</v>
      </c>
      <c r="M279" s="253" t="s">
        <v>124</v>
      </c>
      <c r="N279" s="138">
        <v>43816</v>
      </c>
      <c r="O279" s="121"/>
      <c r="Q279" s="5"/>
    </row>
    <row r="280" spans="1:17" s="6" customFormat="1" ht="12" x14ac:dyDescent="0.2">
      <c r="A280" s="138">
        <v>43816</v>
      </c>
      <c r="B280" s="94">
        <v>67632.92</v>
      </c>
      <c r="C280" s="94"/>
      <c r="D280" s="101"/>
      <c r="E280" s="94"/>
      <c r="F280" s="94"/>
      <c r="G280" s="94"/>
      <c r="H280" s="95">
        <f t="shared" si="24"/>
        <v>0</v>
      </c>
      <c r="I280" s="138">
        <v>43816</v>
      </c>
      <c r="J280" s="94">
        <v>67632.92</v>
      </c>
      <c r="K280" s="82" t="s">
        <v>31</v>
      </c>
      <c r="L280" s="228" t="s">
        <v>58</v>
      </c>
      <c r="M280" s="253" t="s">
        <v>124</v>
      </c>
      <c r="N280" s="138">
        <v>43816</v>
      </c>
      <c r="O280" s="121"/>
      <c r="Q280" s="5"/>
    </row>
    <row r="281" spans="1:17" s="6" customFormat="1" ht="12" x14ac:dyDescent="0.2">
      <c r="A281" s="138">
        <v>43816</v>
      </c>
      <c r="B281" s="94">
        <v>5041149.3899999997</v>
      </c>
      <c r="C281" s="94"/>
      <c r="D281" s="94"/>
      <c r="E281" s="94"/>
      <c r="F281" s="101"/>
      <c r="G281" s="94"/>
      <c r="H281" s="95">
        <f t="shared" si="24"/>
        <v>0</v>
      </c>
      <c r="I281" s="138">
        <v>43816</v>
      </c>
      <c r="J281" s="94">
        <v>5041149.3899999997</v>
      </c>
      <c r="K281" s="82" t="s">
        <v>31</v>
      </c>
      <c r="L281" s="228" t="s">
        <v>58</v>
      </c>
      <c r="M281" s="253" t="s">
        <v>124</v>
      </c>
      <c r="N281" s="138">
        <v>43816</v>
      </c>
      <c r="O281" s="121"/>
      <c r="Q281" s="5"/>
    </row>
    <row r="282" spans="1:17" s="6" customFormat="1" ht="12" x14ac:dyDescent="0.2">
      <c r="A282" s="138">
        <v>43816</v>
      </c>
      <c r="B282" s="94">
        <v>2245001.5</v>
      </c>
      <c r="C282" s="94"/>
      <c r="D282" s="94"/>
      <c r="E282" s="94"/>
      <c r="F282" s="94"/>
      <c r="G282" s="94"/>
      <c r="H282" s="95">
        <f t="shared" si="24"/>
        <v>0</v>
      </c>
      <c r="I282" s="138">
        <v>43816</v>
      </c>
      <c r="J282" s="94">
        <v>2245001.5</v>
      </c>
      <c r="K282" s="82" t="s">
        <v>31</v>
      </c>
      <c r="L282" s="228" t="s">
        <v>58</v>
      </c>
      <c r="M282" s="253" t="s">
        <v>124</v>
      </c>
      <c r="N282" s="138">
        <v>43816</v>
      </c>
      <c r="O282" s="121"/>
      <c r="Q282" s="5"/>
    </row>
    <row r="283" spans="1:17" s="6" customFormat="1" ht="12" x14ac:dyDescent="0.2">
      <c r="A283" s="138">
        <v>43816</v>
      </c>
      <c r="B283" s="94">
        <v>176708.23</v>
      </c>
      <c r="C283" s="94"/>
      <c r="D283" s="94"/>
      <c r="E283" s="94"/>
      <c r="F283" s="94"/>
      <c r="G283" s="94"/>
      <c r="H283" s="95">
        <f t="shared" si="24"/>
        <v>0</v>
      </c>
      <c r="I283" s="138">
        <v>43816</v>
      </c>
      <c r="J283" s="94">
        <v>176708.23</v>
      </c>
      <c r="K283" s="82" t="s">
        <v>31</v>
      </c>
      <c r="L283" s="228" t="s">
        <v>58</v>
      </c>
      <c r="M283" s="253" t="s">
        <v>124</v>
      </c>
      <c r="N283" s="138">
        <v>43816</v>
      </c>
      <c r="O283" s="121"/>
      <c r="Q283" s="5"/>
    </row>
    <row r="284" spans="1:17" s="6" customFormat="1" ht="12" x14ac:dyDescent="0.2">
      <c r="A284" s="138">
        <v>43825</v>
      </c>
      <c r="B284" s="94">
        <v>21341.52</v>
      </c>
      <c r="C284" s="94"/>
      <c r="D284" s="94"/>
      <c r="E284" s="94"/>
      <c r="F284" s="94"/>
      <c r="G284" s="94"/>
      <c r="H284" s="95"/>
      <c r="I284" s="138">
        <v>43825</v>
      </c>
      <c r="J284" s="94">
        <v>21341.52</v>
      </c>
      <c r="K284" s="82" t="s">
        <v>31</v>
      </c>
      <c r="L284" s="228" t="s">
        <v>58</v>
      </c>
      <c r="M284" s="253" t="s">
        <v>125</v>
      </c>
      <c r="N284" s="138">
        <v>43825</v>
      </c>
      <c r="O284" s="121"/>
      <c r="Q284" s="5"/>
    </row>
    <row r="285" spans="1:17" ht="12" x14ac:dyDescent="0.2">
      <c r="A285" s="138">
        <v>43825</v>
      </c>
      <c r="B285" s="94">
        <v>448840.19</v>
      </c>
      <c r="C285" s="94"/>
      <c r="D285" s="94"/>
      <c r="E285" s="94"/>
      <c r="F285" s="94"/>
      <c r="G285" s="94"/>
      <c r="H285" s="95"/>
      <c r="I285" s="138">
        <v>43825</v>
      </c>
      <c r="J285" s="94">
        <v>448840.19</v>
      </c>
      <c r="K285" s="82" t="s">
        <v>31</v>
      </c>
      <c r="L285" s="228" t="s">
        <v>58</v>
      </c>
      <c r="M285" s="253" t="s">
        <v>125</v>
      </c>
      <c r="N285" s="138">
        <v>43825</v>
      </c>
      <c r="O285" s="121"/>
      <c r="Q285" s="3"/>
    </row>
    <row r="286" spans="1:17" ht="12" x14ac:dyDescent="0.2">
      <c r="A286" s="138"/>
      <c r="B286" s="94"/>
      <c r="C286" s="94"/>
      <c r="D286" s="94"/>
      <c r="E286" s="94"/>
      <c r="F286" s="94"/>
      <c r="G286" s="94"/>
      <c r="H286" s="95"/>
      <c r="I286" s="138"/>
      <c r="J286" s="94"/>
      <c r="K286" s="82"/>
      <c r="L286" s="228"/>
      <c r="M286" s="253"/>
      <c r="N286" s="138"/>
      <c r="O286" s="121"/>
      <c r="Q286" s="3"/>
    </row>
    <row r="287" spans="1:17" ht="12" x14ac:dyDescent="0.2">
      <c r="A287" s="138"/>
      <c r="B287" s="94"/>
      <c r="C287" s="94"/>
      <c r="D287" s="94"/>
      <c r="E287" s="94"/>
      <c r="F287" s="94"/>
      <c r="G287" s="94"/>
      <c r="H287" s="95">
        <f t="shared" si="24"/>
        <v>0</v>
      </c>
      <c r="I287" s="138"/>
      <c r="J287" s="94"/>
      <c r="K287" s="82"/>
      <c r="L287" s="228"/>
      <c r="M287" s="253"/>
      <c r="N287" s="138"/>
      <c r="O287" s="121"/>
      <c r="Q287" s="3"/>
    </row>
    <row r="288" spans="1:17" ht="12" x14ac:dyDescent="0.2">
      <c r="A288" s="289"/>
      <c r="B288" s="290">
        <f t="shared" ref="B288:H288" si="25">SUM(B270:B287)</f>
        <v>24024455.259999998</v>
      </c>
      <c r="C288" s="290">
        <f t="shared" si="25"/>
        <v>0</v>
      </c>
      <c r="D288" s="290">
        <f t="shared" si="25"/>
        <v>1487125.86</v>
      </c>
      <c r="E288" s="290">
        <f t="shared" si="25"/>
        <v>115180</v>
      </c>
      <c r="F288" s="290">
        <f t="shared" si="25"/>
        <v>0</v>
      </c>
      <c r="G288" s="290">
        <f t="shared" si="25"/>
        <v>646622.51</v>
      </c>
      <c r="H288" s="290">
        <f t="shared" si="25"/>
        <v>2248928.37</v>
      </c>
      <c r="I288" s="290"/>
      <c r="J288" s="290">
        <f>SUM(J270:J287)</f>
        <v>21775526.890000001</v>
      </c>
      <c r="K288" s="291"/>
      <c r="L288" s="291"/>
      <c r="M288" s="292"/>
      <c r="N288" s="293"/>
      <c r="O288" s="294"/>
    </row>
    <row r="289" spans="1:17" ht="12" x14ac:dyDescent="0.2">
      <c r="A289" s="317"/>
      <c r="B289" s="318"/>
      <c r="C289" s="319"/>
      <c r="D289" s="319"/>
      <c r="E289" s="319"/>
      <c r="F289" s="319"/>
      <c r="G289" s="319"/>
      <c r="H289" s="319"/>
      <c r="I289" s="320"/>
      <c r="J289" s="318"/>
      <c r="K289" s="321"/>
      <c r="L289" s="321"/>
      <c r="M289" s="322"/>
      <c r="N289" s="323"/>
      <c r="O289" s="324"/>
    </row>
    <row r="290" spans="1:17" s="274" customFormat="1" ht="12" x14ac:dyDescent="0.2">
      <c r="A290" s="273" t="s">
        <v>14</v>
      </c>
      <c r="B290" s="132">
        <f>B27+B48+B71+B91+B114+B139+B168+B194+B218+B242+B267+B288</f>
        <v>252169965.53999999</v>
      </c>
      <c r="C290" s="132">
        <f t="shared" ref="C290:G290" si="26">C27+C48+C71+C91+C114+C139+C168+C194+C218+C242+C267+C288</f>
        <v>12576634.800000001</v>
      </c>
      <c r="D290" s="132">
        <f t="shared" si="26"/>
        <v>20658057.219999999</v>
      </c>
      <c r="E290" s="132">
        <f t="shared" si="26"/>
        <v>1661825</v>
      </c>
      <c r="F290" s="132">
        <f t="shared" si="26"/>
        <v>1500000</v>
      </c>
      <c r="G290" s="132">
        <f t="shared" si="26"/>
        <v>5270437.5999999996</v>
      </c>
      <c r="H290" s="132">
        <f>H27+H48+H71+H91+H114+H139+H168+H194+H218+H242+H267+H288</f>
        <v>41666954.619999997</v>
      </c>
      <c r="I290" s="132"/>
      <c r="J290" s="132">
        <f>J27+J48+J71+J91+J114+J139+J168+J194+J218+J242+J267+J288</f>
        <v>210503010.92000002</v>
      </c>
      <c r="K290" s="133"/>
      <c r="L290" s="133"/>
      <c r="M290" s="134"/>
      <c r="N290" s="134"/>
      <c r="O290" s="135"/>
      <c r="Q290" s="275"/>
    </row>
    <row r="291" spans="1:17" x14ac:dyDescent="0.2">
      <c r="J291" s="265"/>
    </row>
    <row r="292" spans="1:17" x14ac:dyDescent="0.2">
      <c r="J292" s="265"/>
    </row>
    <row r="293" spans="1:17" x14ac:dyDescent="0.2">
      <c r="J293" s="265"/>
    </row>
    <row r="294" spans="1:17" x14ac:dyDescent="0.2">
      <c r="J294" s="265"/>
    </row>
    <row r="305" spans="10:10" x14ac:dyDescent="0.2">
      <c r="J305" s="262"/>
    </row>
  </sheetData>
  <mergeCells count="8">
    <mergeCell ref="M1:N1"/>
    <mergeCell ref="M7:N7"/>
    <mergeCell ref="O7:O8"/>
    <mergeCell ref="A7:A8"/>
    <mergeCell ref="B7:B8"/>
    <mergeCell ref="D7:H7"/>
    <mergeCell ref="I7:J7"/>
    <mergeCell ref="K7:L7"/>
  </mergeCells>
  <pageMargins left="0.3" right="0.17" top="0.65" bottom="0.52" header="0.59" footer="0.31496062992125984"/>
  <pageSetup scale="74" fitToHeight="0" pageOrder="overThenDown" orientation="landscape" r:id="rId1"/>
  <headerFooter>
    <oddHeader>&amp;L
&amp;R&amp;"Arial,Negrita"Formato IP-5</oddHeader>
    <oddFooter>&amp;RPágina &amp;P de &amp;N</oddFooter>
  </headerFooter>
  <rowBreaks count="1" manualBreakCount="1">
    <brk id="49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7"/>
  <sheetViews>
    <sheetView zoomScaleNormal="100" zoomScaleSheetLayoutView="100" zoomScalePageLayoutView="106" workbookViewId="0">
      <selection activeCell="C17" sqref="C17"/>
    </sheetView>
  </sheetViews>
  <sheetFormatPr baseColWidth="10" defaultColWidth="11.42578125" defaultRowHeight="11.25" x14ac:dyDescent="0.2"/>
  <cols>
    <col min="1" max="1" width="9.85546875" style="3" bestFit="1" customWidth="1"/>
    <col min="2" max="2" width="14.140625" style="3" customWidth="1"/>
    <col min="3" max="3" width="15.42578125" style="29" customWidth="1"/>
    <col min="4" max="4" width="12.5703125" style="30" customWidth="1"/>
    <col min="5" max="5" width="13.28515625" style="3" customWidth="1"/>
    <col min="6" max="6" width="13.42578125" style="3" customWidth="1"/>
    <col min="7" max="7" width="9.7109375" style="3" customWidth="1"/>
    <col min="8" max="8" width="15" style="3" customWidth="1"/>
    <col min="9" max="9" width="16.5703125" style="31" customWidth="1"/>
    <col min="10" max="10" width="12.42578125" style="31" customWidth="1"/>
    <col min="11" max="11" width="8.7109375" style="3" customWidth="1"/>
    <col min="12" max="12" width="9.85546875" style="3" customWidth="1"/>
    <col min="13" max="13" width="13.28515625" style="3" customWidth="1"/>
    <col min="14" max="14" width="11.42578125" style="3"/>
    <col min="15" max="15" width="11.7109375" style="4" customWidth="1"/>
    <col min="16" max="16384" width="11.42578125" style="3"/>
  </cols>
  <sheetData>
    <row r="1" spans="1:15" s="49" customFormat="1" ht="15.75" x14ac:dyDescent="0.25">
      <c r="A1" s="42"/>
      <c r="B1" s="42"/>
      <c r="C1" s="40"/>
      <c r="D1" s="41"/>
      <c r="E1" s="42"/>
      <c r="F1" s="74"/>
      <c r="G1" s="75"/>
      <c r="H1" s="69"/>
      <c r="I1" s="44"/>
      <c r="J1" s="45"/>
      <c r="K1" s="46"/>
      <c r="L1" s="47"/>
      <c r="M1" s="48"/>
      <c r="O1" s="50"/>
    </row>
    <row r="2" spans="1:15" s="49" customFormat="1" ht="15.75" x14ac:dyDescent="0.25">
      <c r="A2" s="450" t="s">
        <v>197</v>
      </c>
      <c r="B2" s="205"/>
      <c r="C2" s="206"/>
      <c r="D2" s="200"/>
      <c r="E2" s="173"/>
      <c r="F2" s="207"/>
      <c r="G2" s="180"/>
      <c r="H2" s="175"/>
      <c r="I2" s="181"/>
      <c r="J2" s="182"/>
      <c r="K2" s="208"/>
      <c r="L2" s="191"/>
      <c r="M2" s="209"/>
      <c r="O2" s="50"/>
    </row>
    <row r="3" spans="1:15" s="49" customFormat="1" ht="15.75" x14ac:dyDescent="0.25">
      <c r="A3" s="205" t="s">
        <v>28</v>
      </c>
      <c r="B3" s="205"/>
      <c r="C3" s="206"/>
      <c r="D3" s="200"/>
      <c r="E3" s="173"/>
      <c r="F3" s="207"/>
      <c r="G3" s="180"/>
      <c r="H3" s="175"/>
      <c r="I3" s="181"/>
      <c r="J3" s="182"/>
      <c r="K3" s="208"/>
      <c r="L3" s="191"/>
      <c r="M3" s="209"/>
      <c r="O3" s="50"/>
    </row>
    <row r="4" spans="1:15" s="49" customFormat="1" ht="15.75" x14ac:dyDescent="0.25">
      <c r="A4" s="173" t="s">
        <v>162</v>
      </c>
      <c r="B4" s="173"/>
      <c r="C4" s="199"/>
      <c r="D4" s="200"/>
      <c r="E4" s="173"/>
      <c r="F4" s="201"/>
      <c r="G4" s="185"/>
      <c r="H4" s="180"/>
      <c r="I4" s="188"/>
      <c r="J4" s="189"/>
      <c r="K4" s="190"/>
      <c r="L4" s="191"/>
      <c r="M4" s="192"/>
      <c r="O4" s="50"/>
    </row>
    <row r="5" spans="1:15" s="49" customFormat="1" ht="15.75" x14ac:dyDescent="0.25">
      <c r="A5" s="435" t="s">
        <v>169</v>
      </c>
      <c r="B5" s="226"/>
      <c r="C5" s="200"/>
      <c r="D5" s="200"/>
      <c r="E5" s="210"/>
      <c r="F5" s="185"/>
      <c r="G5" s="185"/>
      <c r="H5" s="201"/>
      <c r="I5" s="184"/>
      <c r="J5" s="189"/>
      <c r="K5" s="190"/>
      <c r="L5" s="191"/>
      <c r="M5" s="192"/>
      <c r="O5" s="50"/>
    </row>
    <row r="6" spans="1:15" s="1" customFormat="1" ht="12.75" x14ac:dyDescent="0.2">
      <c r="A6" s="36"/>
      <c r="B6" s="36"/>
      <c r="C6" s="37"/>
      <c r="D6" s="38"/>
      <c r="E6" s="36"/>
      <c r="F6" s="36"/>
      <c r="G6" s="36"/>
      <c r="H6" s="73"/>
      <c r="I6" s="39"/>
      <c r="J6" s="39"/>
      <c r="K6" s="36"/>
      <c r="L6" s="36"/>
      <c r="M6" s="36"/>
      <c r="O6" s="35"/>
    </row>
    <row r="7" spans="1:15" s="330" customFormat="1" ht="15.75" customHeight="1" x14ac:dyDescent="0.2">
      <c r="A7" s="484" t="s">
        <v>0</v>
      </c>
      <c r="B7" s="484" t="s">
        <v>2</v>
      </c>
      <c r="C7" s="484" t="s">
        <v>3</v>
      </c>
      <c r="D7" s="484"/>
      <c r="E7" s="484"/>
      <c r="F7" s="484"/>
      <c r="G7" s="485" t="s">
        <v>4</v>
      </c>
      <c r="H7" s="485"/>
      <c r="I7" s="485" t="s">
        <v>5</v>
      </c>
      <c r="J7" s="485"/>
      <c r="K7" s="486" t="s">
        <v>6</v>
      </c>
      <c r="L7" s="486"/>
      <c r="M7" s="483" t="s">
        <v>7</v>
      </c>
      <c r="O7" s="331"/>
    </row>
    <row r="8" spans="1:15" s="330" customFormat="1" ht="48.75" customHeight="1" x14ac:dyDescent="0.2">
      <c r="A8" s="484"/>
      <c r="B8" s="484"/>
      <c r="C8" s="451" t="s">
        <v>24</v>
      </c>
      <c r="D8" s="452" t="s">
        <v>25</v>
      </c>
      <c r="E8" s="452" t="s">
        <v>26</v>
      </c>
      <c r="F8" s="453" t="s">
        <v>8</v>
      </c>
      <c r="G8" s="454" t="s">
        <v>0</v>
      </c>
      <c r="H8" s="454" t="s">
        <v>9</v>
      </c>
      <c r="I8" s="454" t="s">
        <v>10</v>
      </c>
      <c r="J8" s="453" t="s">
        <v>11</v>
      </c>
      <c r="K8" s="455" t="s">
        <v>1</v>
      </c>
      <c r="L8" s="456" t="s">
        <v>0</v>
      </c>
      <c r="M8" s="483"/>
      <c r="O8" s="331"/>
    </row>
    <row r="9" spans="1:15" ht="12.75" customHeight="1" x14ac:dyDescent="0.2">
      <c r="A9" s="123" t="s">
        <v>56</v>
      </c>
      <c r="B9" s="146"/>
      <c r="C9" s="147"/>
      <c r="D9" s="147"/>
      <c r="E9" s="147"/>
      <c r="F9" s="146"/>
      <c r="G9" s="126"/>
      <c r="H9" s="147"/>
      <c r="I9" s="148"/>
      <c r="J9" s="148"/>
      <c r="K9" s="149"/>
      <c r="L9" s="149"/>
      <c r="M9" s="129"/>
    </row>
    <row r="10" spans="1:15" s="83" customFormat="1" ht="12.75" customHeight="1" x14ac:dyDescent="0.2">
      <c r="A10" s="137">
        <v>43486</v>
      </c>
      <c r="B10" s="81">
        <v>845515.43</v>
      </c>
      <c r="C10" s="103"/>
      <c r="D10" s="81"/>
      <c r="E10" s="81"/>
      <c r="F10" s="81">
        <f>SUM(C10:E10)</f>
        <v>0</v>
      </c>
      <c r="G10" s="137">
        <v>43480</v>
      </c>
      <c r="H10" s="81">
        <v>845515.43</v>
      </c>
      <c r="I10" s="82" t="s">
        <v>57</v>
      </c>
      <c r="J10" s="228" t="s">
        <v>58</v>
      </c>
      <c r="K10" s="105" t="s">
        <v>30</v>
      </c>
      <c r="L10" s="460">
        <v>43486</v>
      </c>
      <c r="M10" s="120"/>
      <c r="O10" s="84"/>
    </row>
    <row r="11" spans="1:15" s="83" customFormat="1" ht="12.75" customHeight="1" x14ac:dyDescent="0.2">
      <c r="A11" s="137">
        <v>43486</v>
      </c>
      <c r="B11" s="227">
        <v>596379.6</v>
      </c>
      <c r="C11" s="103"/>
      <c r="D11" s="81"/>
      <c r="E11" s="81"/>
      <c r="F11" s="81">
        <f t="shared" ref="F11:F12" si="0">SUM(C11:E11)</f>
        <v>0</v>
      </c>
      <c r="G11" s="137">
        <v>43480</v>
      </c>
      <c r="H11" s="227">
        <v>596379.6</v>
      </c>
      <c r="I11" s="82" t="s">
        <v>57</v>
      </c>
      <c r="J11" s="228" t="s">
        <v>58</v>
      </c>
      <c r="K11" s="105" t="s">
        <v>30</v>
      </c>
      <c r="L11" s="460">
        <v>43486</v>
      </c>
      <c r="M11" s="120"/>
      <c r="O11" s="84"/>
    </row>
    <row r="12" spans="1:15" s="83" customFormat="1" ht="12.75" customHeight="1" x14ac:dyDescent="0.2">
      <c r="A12" s="137"/>
      <c r="B12" s="227"/>
      <c r="C12" s="103"/>
      <c r="D12" s="81"/>
      <c r="E12" s="81"/>
      <c r="F12" s="81">
        <f t="shared" si="0"/>
        <v>0</v>
      </c>
      <c r="G12" s="137"/>
      <c r="H12" s="81"/>
      <c r="I12" s="82"/>
      <c r="J12" s="82"/>
      <c r="K12" s="105"/>
      <c r="L12" s="460"/>
      <c r="M12" s="120"/>
      <c r="O12" s="84"/>
    </row>
    <row r="13" spans="1:15" s="7" customFormat="1" ht="12.75" customHeight="1" x14ac:dyDescent="0.2">
      <c r="A13" s="131"/>
      <c r="B13" s="152">
        <f>SUM(B10:B11)</f>
        <v>1441895.03</v>
      </c>
      <c r="C13" s="153">
        <f>SUM(C10:C10)</f>
        <v>0</v>
      </c>
      <c r="D13" s="153">
        <f>SUM(D10:D10)</f>
        <v>0</v>
      </c>
      <c r="E13" s="153">
        <f>SUM(E10:E10)</f>
        <v>0</v>
      </c>
      <c r="F13" s="153">
        <f>SUM(F10:F10)</f>
        <v>0</v>
      </c>
      <c r="G13" s="153"/>
      <c r="H13" s="153">
        <f>SUM(H10:H11)</f>
        <v>1441895.03</v>
      </c>
      <c r="I13" s="65"/>
      <c r="J13" s="65"/>
      <c r="K13" s="66"/>
      <c r="L13" s="66"/>
      <c r="M13" s="154"/>
      <c r="O13" s="8"/>
    </row>
    <row r="14" spans="1:15" s="7" customFormat="1" ht="12.75" customHeight="1" x14ac:dyDescent="0.2">
      <c r="A14" s="123" t="s">
        <v>59</v>
      </c>
      <c r="B14" s="146"/>
      <c r="C14" s="147"/>
      <c r="D14" s="147"/>
      <c r="E14" s="147"/>
      <c r="F14" s="146"/>
      <c r="G14" s="126"/>
      <c r="H14" s="147"/>
      <c r="I14" s="148"/>
      <c r="J14" s="148"/>
      <c r="K14" s="149"/>
      <c r="L14" s="149"/>
      <c r="M14" s="129"/>
      <c r="O14" s="8"/>
    </row>
    <row r="15" spans="1:15" s="7" customFormat="1" ht="12.75" customHeight="1" x14ac:dyDescent="0.2">
      <c r="A15" s="137">
        <v>43514</v>
      </c>
      <c r="B15" s="81">
        <v>837710.19</v>
      </c>
      <c r="C15" s="103"/>
      <c r="D15" s="81"/>
      <c r="E15" s="81"/>
      <c r="F15" s="81">
        <f>SUM(C15:E15)</f>
        <v>0</v>
      </c>
      <c r="G15" s="137">
        <v>43511</v>
      </c>
      <c r="H15" s="81">
        <v>837710.19</v>
      </c>
      <c r="I15" s="82" t="s">
        <v>57</v>
      </c>
      <c r="J15" s="228" t="s">
        <v>58</v>
      </c>
      <c r="K15" s="105" t="s">
        <v>60</v>
      </c>
      <c r="L15" s="460">
        <v>43514</v>
      </c>
      <c r="M15" s="120"/>
      <c r="O15" s="8"/>
    </row>
    <row r="16" spans="1:15" s="7" customFormat="1" ht="12.75" customHeight="1" x14ac:dyDescent="0.2">
      <c r="A16" s="137">
        <v>43514</v>
      </c>
      <c r="B16" s="227">
        <v>615153.91</v>
      </c>
      <c r="C16" s="103"/>
      <c r="D16" s="81"/>
      <c r="E16" s="81"/>
      <c r="F16" s="81">
        <f t="shared" ref="F16:F17" si="1">SUM(C16:E16)</f>
        <v>0</v>
      </c>
      <c r="G16" s="137">
        <v>43511</v>
      </c>
      <c r="H16" s="227">
        <v>615153.91</v>
      </c>
      <c r="I16" s="82" t="s">
        <v>57</v>
      </c>
      <c r="J16" s="228" t="s">
        <v>58</v>
      </c>
      <c r="K16" s="105" t="s">
        <v>60</v>
      </c>
      <c r="L16" s="460">
        <v>43514</v>
      </c>
      <c r="M16" s="120"/>
      <c r="O16" s="8"/>
    </row>
    <row r="17" spans="1:15" s="7" customFormat="1" ht="12.75" customHeight="1" x14ac:dyDescent="0.2">
      <c r="A17" s="137"/>
      <c r="B17" s="227"/>
      <c r="C17" s="103"/>
      <c r="D17" s="81"/>
      <c r="E17" s="81"/>
      <c r="F17" s="81">
        <f t="shared" si="1"/>
        <v>0</v>
      </c>
      <c r="G17" s="137"/>
      <c r="H17" s="81"/>
      <c r="I17" s="82"/>
      <c r="J17" s="82"/>
      <c r="K17" s="105"/>
      <c r="L17" s="460"/>
      <c r="M17" s="120"/>
      <c r="O17" s="8"/>
    </row>
    <row r="18" spans="1:15" s="7" customFormat="1" ht="12.75" customHeight="1" x14ac:dyDescent="0.2">
      <c r="A18" s="131"/>
      <c r="B18" s="152">
        <f>SUM(B15:B16)</f>
        <v>1452864.1</v>
      </c>
      <c r="C18" s="153">
        <f>SUM(C15:C15)</f>
        <v>0</v>
      </c>
      <c r="D18" s="153">
        <f>SUM(D15:D15)</f>
        <v>0</v>
      </c>
      <c r="E18" s="153">
        <f>SUM(E15:E15)</f>
        <v>0</v>
      </c>
      <c r="F18" s="153">
        <f>SUM(F15:F15)</f>
        <v>0</v>
      </c>
      <c r="G18" s="153"/>
      <c r="H18" s="153">
        <f>SUM(H15:H16)</f>
        <v>1452864.1</v>
      </c>
      <c r="I18" s="65"/>
      <c r="J18" s="65"/>
      <c r="K18" s="66"/>
      <c r="L18" s="66"/>
      <c r="M18" s="334"/>
      <c r="O18" s="8"/>
    </row>
    <row r="19" spans="1:15" s="7" customFormat="1" ht="12.75" customHeight="1" x14ac:dyDescent="0.2">
      <c r="A19" s="123" t="s">
        <v>61</v>
      </c>
      <c r="B19" s="146"/>
      <c r="C19" s="147"/>
      <c r="D19" s="147"/>
      <c r="E19" s="147"/>
      <c r="F19" s="146"/>
      <c r="G19" s="126"/>
      <c r="H19" s="147"/>
      <c r="I19" s="148"/>
      <c r="J19" s="148"/>
      <c r="K19" s="149"/>
      <c r="L19" s="149"/>
      <c r="M19" s="335"/>
      <c r="O19" s="8"/>
    </row>
    <row r="20" spans="1:15" s="7" customFormat="1" ht="12.75" customHeight="1" x14ac:dyDescent="0.2">
      <c r="A20" s="137">
        <v>43543</v>
      </c>
      <c r="B20" s="81">
        <v>706685.4</v>
      </c>
      <c r="C20" s="103"/>
      <c r="D20" s="81"/>
      <c r="E20" s="81"/>
      <c r="F20" s="81">
        <f>SUM(C20:E20)</f>
        <v>0</v>
      </c>
      <c r="G20" s="137">
        <v>43539</v>
      </c>
      <c r="H20" s="81">
        <v>706685.4</v>
      </c>
      <c r="I20" s="82" t="s">
        <v>57</v>
      </c>
      <c r="J20" s="228" t="s">
        <v>58</v>
      </c>
      <c r="K20" s="105" t="s">
        <v>32</v>
      </c>
      <c r="L20" s="460">
        <v>43543</v>
      </c>
      <c r="M20" s="154"/>
      <c r="O20" s="8"/>
    </row>
    <row r="21" spans="1:15" s="7" customFormat="1" ht="12.75" customHeight="1" x14ac:dyDescent="0.2">
      <c r="A21" s="137">
        <v>43543</v>
      </c>
      <c r="B21" s="227">
        <v>613591.75</v>
      </c>
      <c r="C21" s="103"/>
      <c r="D21" s="81"/>
      <c r="E21" s="81"/>
      <c r="F21" s="81">
        <f t="shared" ref="F21:F22" si="2">SUM(C21:E21)</f>
        <v>0</v>
      </c>
      <c r="G21" s="137">
        <v>43539</v>
      </c>
      <c r="H21" s="227">
        <v>613591.75</v>
      </c>
      <c r="I21" s="82" t="s">
        <v>57</v>
      </c>
      <c r="J21" s="228" t="s">
        <v>58</v>
      </c>
      <c r="K21" s="105" t="s">
        <v>32</v>
      </c>
      <c r="L21" s="460">
        <v>43543</v>
      </c>
      <c r="M21" s="154"/>
      <c r="O21" s="8"/>
    </row>
    <row r="22" spans="1:15" s="7" customFormat="1" ht="12.75" customHeight="1" x14ac:dyDescent="0.2">
      <c r="A22" s="137"/>
      <c r="B22" s="227"/>
      <c r="C22" s="103"/>
      <c r="D22" s="81"/>
      <c r="E22" s="81"/>
      <c r="F22" s="81">
        <f t="shared" si="2"/>
        <v>0</v>
      </c>
      <c r="G22" s="137"/>
      <c r="H22" s="81"/>
      <c r="I22" s="82"/>
      <c r="J22" s="82"/>
      <c r="K22" s="105"/>
      <c r="L22" s="460"/>
      <c r="M22" s="154"/>
      <c r="O22" s="8"/>
    </row>
    <row r="23" spans="1:15" s="7" customFormat="1" ht="12.75" customHeight="1" x14ac:dyDescent="0.2">
      <c r="A23" s="131"/>
      <c r="B23" s="152">
        <f>SUM(B20:B21)</f>
        <v>1320277.1499999999</v>
      </c>
      <c r="C23" s="153">
        <f>SUM(C20:C20)</f>
        <v>0</v>
      </c>
      <c r="D23" s="153">
        <f>SUM(D20:D20)</f>
        <v>0</v>
      </c>
      <c r="E23" s="153">
        <f>SUM(E20:E20)</f>
        <v>0</v>
      </c>
      <c r="F23" s="153">
        <f>SUM(F20:F20)</f>
        <v>0</v>
      </c>
      <c r="G23" s="153"/>
      <c r="H23" s="153">
        <f>SUM(H20:H21)</f>
        <v>1320277.1499999999</v>
      </c>
      <c r="I23" s="65"/>
      <c r="J23" s="65"/>
      <c r="K23" s="66"/>
      <c r="L23" s="66"/>
      <c r="M23" s="334"/>
      <c r="O23" s="8"/>
    </row>
    <row r="24" spans="1:15" s="7" customFormat="1" ht="12.75" customHeight="1" x14ac:dyDescent="0.2">
      <c r="A24" s="123" t="s">
        <v>62</v>
      </c>
      <c r="B24" s="146"/>
      <c r="C24" s="147"/>
      <c r="D24" s="147"/>
      <c r="E24" s="147"/>
      <c r="F24" s="146"/>
      <c r="G24" s="126"/>
      <c r="H24" s="147"/>
      <c r="I24" s="148"/>
      <c r="J24" s="148"/>
      <c r="K24" s="149"/>
      <c r="L24" s="149"/>
      <c r="M24" s="335"/>
      <c r="O24" s="8"/>
    </row>
    <row r="25" spans="1:15" s="7" customFormat="1" ht="12.75" customHeight="1" x14ac:dyDescent="0.2">
      <c r="A25" s="137">
        <v>43570</v>
      </c>
      <c r="B25" s="81">
        <v>720993.03</v>
      </c>
      <c r="C25" s="103"/>
      <c r="D25" s="81"/>
      <c r="E25" s="81"/>
      <c r="F25" s="81">
        <f>SUM(C25:E25)</f>
        <v>0</v>
      </c>
      <c r="G25" s="137">
        <v>43570</v>
      </c>
      <c r="H25" s="81">
        <v>720993.03</v>
      </c>
      <c r="I25" s="82" t="s">
        <v>57</v>
      </c>
      <c r="J25" s="228" t="s">
        <v>58</v>
      </c>
      <c r="K25" s="105" t="s">
        <v>63</v>
      </c>
      <c r="L25" s="460">
        <v>43570</v>
      </c>
      <c r="M25" s="154"/>
      <c r="O25" s="8"/>
    </row>
    <row r="26" spans="1:15" s="7" customFormat="1" ht="12.75" customHeight="1" x14ac:dyDescent="0.2">
      <c r="A26" s="137">
        <v>43570</v>
      </c>
      <c r="B26" s="227">
        <v>534135.24</v>
      </c>
      <c r="C26" s="103"/>
      <c r="D26" s="81"/>
      <c r="E26" s="81"/>
      <c r="F26" s="81">
        <f t="shared" ref="F26:F27" si="3">SUM(C26:E26)</f>
        <v>0</v>
      </c>
      <c r="G26" s="137">
        <v>43570</v>
      </c>
      <c r="H26" s="227">
        <v>534135.24</v>
      </c>
      <c r="I26" s="82" t="s">
        <v>57</v>
      </c>
      <c r="J26" s="228" t="s">
        <v>58</v>
      </c>
      <c r="K26" s="105" t="s">
        <v>63</v>
      </c>
      <c r="L26" s="460">
        <v>43570</v>
      </c>
      <c r="M26" s="154"/>
      <c r="O26" s="8"/>
    </row>
    <row r="27" spans="1:15" s="7" customFormat="1" ht="12.75" customHeight="1" x14ac:dyDescent="0.2">
      <c r="A27" s="137"/>
      <c r="B27" s="227"/>
      <c r="C27" s="103"/>
      <c r="D27" s="81"/>
      <c r="E27" s="81"/>
      <c r="F27" s="81">
        <f t="shared" si="3"/>
        <v>0</v>
      </c>
      <c r="G27" s="137"/>
      <c r="H27" s="81"/>
      <c r="I27" s="82"/>
      <c r="J27" s="82"/>
      <c r="K27" s="105"/>
      <c r="L27" s="460"/>
      <c r="M27" s="154"/>
      <c r="O27" s="8"/>
    </row>
    <row r="28" spans="1:15" s="7" customFormat="1" ht="12.75" customHeight="1" x14ac:dyDescent="0.2">
      <c r="A28" s="131"/>
      <c r="B28" s="152">
        <f>SUM(B25:B26)</f>
        <v>1255128.27</v>
      </c>
      <c r="C28" s="153">
        <f>SUM(C25:C25)</f>
        <v>0</v>
      </c>
      <c r="D28" s="153">
        <f>SUM(D25:D25)</f>
        <v>0</v>
      </c>
      <c r="E28" s="153">
        <f>SUM(E25:E25)</f>
        <v>0</v>
      </c>
      <c r="F28" s="153">
        <f>SUM(F25:F25)</f>
        <v>0</v>
      </c>
      <c r="G28" s="153"/>
      <c r="H28" s="153">
        <f>SUM(H25:H26)</f>
        <v>1255128.27</v>
      </c>
      <c r="I28" s="65"/>
      <c r="J28" s="65"/>
      <c r="K28" s="66"/>
      <c r="L28" s="66"/>
      <c r="M28" s="334"/>
      <c r="O28" s="8"/>
    </row>
    <row r="29" spans="1:15" s="7" customFormat="1" ht="12.75" customHeight="1" x14ac:dyDescent="0.2">
      <c r="A29" s="123" t="s">
        <v>64</v>
      </c>
      <c r="B29" s="146"/>
      <c r="C29" s="147"/>
      <c r="D29" s="147"/>
      <c r="E29" s="147"/>
      <c r="F29" s="146"/>
      <c r="G29" s="126"/>
      <c r="H29" s="147"/>
      <c r="I29" s="148"/>
      <c r="J29" s="148"/>
      <c r="K29" s="149"/>
      <c r="L29" s="149"/>
      <c r="M29" s="335"/>
      <c r="O29" s="8"/>
    </row>
    <row r="30" spans="1:15" s="7" customFormat="1" ht="12.75" customHeight="1" x14ac:dyDescent="0.2">
      <c r="A30" s="137">
        <v>43600</v>
      </c>
      <c r="B30" s="81">
        <v>789635.81</v>
      </c>
      <c r="C30" s="103"/>
      <c r="D30" s="81"/>
      <c r="E30" s="81"/>
      <c r="F30" s="81">
        <f>SUM(C30:E30)</f>
        <v>0</v>
      </c>
      <c r="G30" s="137">
        <v>43600</v>
      </c>
      <c r="H30" s="81">
        <v>789635.81</v>
      </c>
      <c r="I30" s="82" t="s">
        <v>57</v>
      </c>
      <c r="J30" s="228" t="s">
        <v>58</v>
      </c>
      <c r="K30" s="105" t="s">
        <v>65</v>
      </c>
      <c r="L30" s="460">
        <v>43600</v>
      </c>
      <c r="M30" s="154"/>
      <c r="O30" s="8"/>
    </row>
    <row r="31" spans="1:15" s="7" customFormat="1" ht="12.75" customHeight="1" x14ac:dyDescent="0.2">
      <c r="A31" s="137">
        <v>43600</v>
      </c>
      <c r="B31" s="227">
        <v>597837.65</v>
      </c>
      <c r="C31" s="103"/>
      <c r="D31" s="81"/>
      <c r="E31" s="81"/>
      <c r="F31" s="81">
        <f t="shared" ref="F31:F32" si="4">SUM(C31:E31)</f>
        <v>0</v>
      </c>
      <c r="G31" s="137">
        <v>43600</v>
      </c>
      <c r="H31" s="227">
        <v>597837.65</v>
      </c>
      <c r="I31" s="82" t="s">
        <v>57</v>
      </c>
      <c r="J31" s="228" t="s">
        <v>58</v>
      </c>
      <c r="K31" s="105" t="s">
        <v>65</v>
      </c>
      <c r="L31" s="460">
        <v>43600</v>
      </c>
      <c r="M31" s="154"/>
      <c r="O31" s="8"/>
    </row>
    <row r="32" spans="1:15" s="7" customFormat="1" ht="12.75" customHeight="1" x14ac:dyDescent="0.2">
      <c r="A32" s="137"/>
      <c r="B32" s="227"/>
      <c r="C32" s="103"/>
      <c r="D32" s="81"/>
      <c r="E32" s="81"/>
      <c r="F32" s="81">
        <f t="shared" si="4"/>
        <v>0</v>
      </c>
      <c r="G32" s="137"/>
      <c r="H32" s="81"/>
      <c r="I32" s="82"/>
      <c r="J32" s="82"/>
      <c r="K32" s="105"/>
      <c r="L32" s="460"/>
      <c r="M32" s="154"/>
      <c r="O32" s="8"/>
    </row>
    <row r="33" spans="1:15" s="7" customFormat="1" ht="12.75" customHeight="1" x14ac:dyDescent="0.2">
      <c r="A33" s="131"/>
      <c r="B33" s="152">
        <f>SUM(B30:B31)</f>
        <v>1387473.46</v>
      </c>
      <c r="C33" s="153">
        <f>SUM(C30:C30)</f>
        <v>0</v>
      </c>
      <c r="D33" s="153">
        <f>SUM(D30:D30)</f>
        <v>0</v>
      </c>
      <c r="E33" s="153">
        <f>SUM(E30:E30)</f>
        <v>0</v>
      </c>
      <c r="F33" s="153">
        <f>SUM(F30:F30)</f>
        <v>0</v>
      </c>
      <c r="G33" s="153"/>
      <c r="H33" s="153">
        <f>SUM(H30:H31)</f>
        <v>1387473.46</v>
      </c>
      <c r="I33" s="65"/>
      <c r="J33" s="65"/>
      <c r="K33" s="66"/>
      <c r="L33" s="66"/>
      <c r="M33" s="334"/>
      <c r="O33" s="8"/>
    </row>
    <row r="34" spans="1:15" s="7" customFormat="1" ht="12.75" customHeight="1" x14ac:dyDescent="0.2">
      <c r="A34" s="123" t="s">
        <v>66</v>
      </c>
      <c r="B34" s="146"/>
      <c r="C34" s="147"/>
      <c r="D34" s="147"/>
      <c r="E34" s="147"/>
      <c r="F34" s="146"/>
      <c r="G34" s="126"/>
      <c r="H34" s="147"/>
      <c r="I34" s="148"/>
      <c r="J34" s="148"/>
      <c r="K34" s="149"/>
      <c r="L34" s="149"/>
      <c r="M34" s="335"/>
      <c r="O34" s="8"/>
    </row>
    <row r="35" spans="1:15" s="7" customFormat="1" ht="12.75" customHeight="1" x14ac:dyDescent="0.2">
      <c r="A35" s="137">
        <v>43630</v>
      </c>
      <c r="B35" s="81">
        <v>816331.56</v>
      </c>
      <c r="C35" s="103"/>
      <c r="D35" s="81"/>
      <c r="E35" s="81"/>
      <c r="F35" s="81">
        <f>SUM(C35:E35)</f>
        <v>0</v>
      </c>
      <c r="G35" s="137">
        <v>43630</v>
      </c>
      <c r="H35" s="81">
        <v>816331.56</v>
      </c>
      <c r="I35" s="82" t="s">
        <v>57</v>
      </c>
      <c r="J35" s="228" t="s">
        <v>58</v>
      </c>
      <c r="K35" s="105" t="s">
        <v>33</v>
      </c>
      <c r="L35" s="460">
        <v>43631</v>
      </c>
      <c r="M35" s="154"/>
      <c r="O35" s="8"/>
    </row>
    <row r="36" spans="1:15" s="7" customFormat="1" ht="12.75" customHeight="1" x14ac:dyDescent="0.2">
      <c r="A36" s="137">
        <v>43630</v>
      </c>
      <c r="B36" s="227">
        <v>653282.12</v>
      </c>
      <c r="C36" s="103"/>
      <c r="D36" s="81"/>
      <c r="E36" s="81"/>
      <c r="F36" s="81">
        <f t="shared" ref="F36" si="5">SUM(C36:E36)</f>
        <v>0</v>
      </c>
      <c r="G36" s="137">
        <v>43630</v>
      </c>
      <c r="H36" s="227">
        <v>653282.12</v>
      </c>
      <c r="I36" s="82" t="s">
        <v>57</v>
      </c>
      <c r="J36" s="228" t="s">
        <v>58</v>
      </c>
      <c r="K36" s="105" t="s">
        <v>33</v>
      </c>
      <c r="L36" s="460">
        <v>43631</v>
      </c>
      <c r="M36" s="154"/>
      <c r="O36" s="8"/>
    </row>
    <row r="37" spans="1:15" ht="12.75" customHeight="1" x14ac:dyDescent="0.2">
      <c r="A37" s="131"/>
      <c r="B37" s="152">
        <f>SUM(B35:B36)</f>
        <v>1469613.6800000002</v>
      </c>
      <c r="C37" s="153">
        <f>SUM(C35:C35)</f>
        <v>0</v>
      </c>
      <c r="D37" s="153">
        <f>SUM(D35:D35)</f>
        <v>0</v>
      </c>
      <c r="E37" s="153">
        <f>SUM(E35:E35)</f>
        <v>0</v>
      </c>
      <c r="F37" s="153">
        <f>SUM(F35:F35)</f>
        <v>0</v>
      </c>
      <c r="G37" s="153"/>
      <c r="H37" s="153">
        <f>SUM(H35:H36)</f>
        <v>1469613.6800000002</v>
      </c>
      <c r="I37" s="65"/>
      <c r="J37" s="65"/>
      <c r="K37" s="66"/>
      <c r="L37" s="66"/>
      <c r="M37" s="154"/>
    </row>
    <row r="38" spans="1:15" ht="12.75" customHeight="1" x14ac:dyDescent="0.2">
      <c r="A38" s="123" t="s">
        <v>170</v>
      </c>
      <c r="B38" s="124"/>
      <c r="C38" s="125"/>
      <c r="D38" s="125"/>
      <c r="E38" s="125"/>
      <c r="F38" s="124"/>
      <c r="G38" s="126"/>
      <c r="H38" s="125"/>
      <c r="I38" s="148"/>
      <c r="J38" s="148"/>
      <c r="K38" s="149"/>
      <c r="L38" s="149"/>
      <c r="M38" s="129"/>
    </row>
    <row r="39" spans="1:15" ht="12.75" customHeight="1" x14ac:dyDescent="0.2">
      <c r="A39" s="137">
        <v>43662</v>
      </c>
      <c r="B39" s="104">
        <v>832850.65</v>
      </c>
      <c r="C39" s="103"/>
      <c r="D39" s="95"/>
      <c r="E39" s="95"/>
      <c r="F39" s="95">
        <f>SUM(C39:E39)</f>
        <v>0</v>
      </c>
      <c r="G39" s="137">
        <v>43662</v>
      </c>
      <c r="H39" s="95">
        <v>832850.65</v>
      </c>
      <c r="I39" s="82" t="s">
        <v>57</v>
      </c>
      <c r="J39" s="228" t="s">
        <v>58</v>
      </c>
      <c r="K39" s="105" t="s">
        <v>126</v>
      </c>
      <c r="L39" s="460">
        <v>43662</v>
      </c>
      <c r="M39" s="120"/>
    </row>
    <row r="40" spans="1:15" ht="12.75" customHeight="1" x14ac:dyDescent="0.2">
      <c r="A40" s="137">
        <v>43662</v>
      </c>
      <c r="B40" s="104">
        <v>605360.16</v>
      </c>
      <c r="C40" s="103"/>
      <c r="D40" s="95"/>
      <c r="E40" s="95"/>
      <c r="F40" s="95">
        <f t="shared" ref="F40" si="6">SUM(C40:E40)</f>
        <v>0</v>
      </c>
      <c r="G40" s="137">
        <v>43662</v>
      </c>
      <c r="H40" s="104">
        <v>605360.16</v>
      </c>
      <c r="I40" s="82" t="s">
        <v>57</v>
      </c>
      <c r="J40" s="228" t="s">
        <v>58</v>
      </c>
      <c r="K40" s="105" t="s">
        <v>127</v>
      </c>
      <c r="L40" s="460">
        <v>43662</v>
      </c>
      <c r="M40" s="120"/>
    </row>
    <row r="41" spans="1:15" ht="12.75" customHeight="1" x14ac:dyDescent="0.2">
      <c r="A41" s="131"/>
      <c r="B41" s="246">
        <f>SUM(B39:B40)</f>
        <v>1438210.81</v>
      </c>
      <c r="C41" s="247">
        <f>SUM(C39:C39)</f>
        <v>0</v>
      </c>
      <c r="D41" s="247">
        <f>SUM(D39:D39)</f>
        <v>0</v>
      </c>
      <c r="E41" s="247">
        <f>SUM(E39:E39)</f>
        <v>0</v>
      </c>
      <c r="F41" s="247">
        <f>SUM(F39:F39)</f>
        <v>0</v>
      </c>
      <c r="G41" s="247"/>
      <c r="H41" s="247">
        <f>SUM(H39:H40)</f>
        <v>1438210.81</v>
      </c>
      <c r="I41" s="65"/>
      <c r="J41" s="65"/>
      <c r="K41" s="66"/>
      <c r="L41" s="66"/>
      <c r="M41" s="154"/>
    </row>
    <row r="42" spans="1:15" ht="12.75" customHeight="1" x14ac:dyDescent="0.2">
      <c r="A42" s="123" t="s">
        <v>128</v>
      </c>
      <c r="B42" s="124"/>
      <c r="C42" s="125"/>
      <c r="D42" s="125"/>
      <c r="E42" s="125"/>
      <c r="F42" s="124"/>
      <c r="G42" s="126"/>
      <c r="H42" s="125"/>
      <c r="I42" s="148"/>
      <c r="J42" s="148"/>
      <c r="K42" s="149"/>
      <c r="L42" s="149"/>
      <c r="M42" s="129"/>
    </row>
    <row r="43" spans="1:15" ht="12.75" customHeight="1" x14ac:dyDescent="0.2">
      <c r="A43" s="137">
        <v>43692</v>
      </c>
      <c r="B43" s="95">
        <v>707949.35</v>
      </c>
      <c r="C43" s="103"/>
      <c r="D43" s="95"/>
      <c r="E43" s="95"/>
      <c r="F43" s="95">
        <f>SUM(C43:E43)</f>
        <v>0</v>
      </c>
      <c r="G43" s="137">
        <v>43692</v>
      </c>
      <c r="H43" s="95">
        <v>707949.35</v>
      </c>
      <c r="I43" s="82" t="s">
        <v>57</v>
      </c>
      <c r="J43" s="228" t="s">
        <v>58</v>
      </c>
      <c r="K43" s="105" t="s">
        <v>36</v>
      </c>
      <c r="L43" s="460">
        <v>43692</v>
      </c>
      <c r="M43" s="120"/>
    </row>
    <row r="44" spans="1:15" ht="12.75" customHeight="1" x14ac:dyDescent="0.2">
      <c r="A44" s="137">
        <v>43692</v>
      </c>
      <c r="B44" s="104">
        <v>508967.28</v>
      </c>
      <c r="C44" s="103"/>
      <c r="D44" s="95"/>
      <c r="E44" s="95"/>
      <c r="F44" s="95">
        <f t="shared" ref="F44" si="7">SUM(C44:E44)</f>
        <v>0</v>
      </c>
      <c r="G44" s="137">
        <v>43692</v>
      </c>
      <c r="H44" s="104">
        <v>508967.28</v>
      </c>
      <c r="I44" s="82" t="s">
        <v>57</v>
      </c>
      <c r="J44" s="228" t="s">
        <v>58</v>
      </c>
      <c r="K44" s="105" t="s">
        <v>36</v>
      </c>
      <c r="L44" s="460">
        <v>43692</v>
      </c>
      <c r="M44" s="120"/>
    </row>
    <row r="45" spans="1:15" ht="12.75" customHeight="1" x14ac:dyDescent="0.2">
      <c r="A45" s="131"/>
      <c r="B45" s="246">
        <f>SUM(B43:B44)</f>
        <v>1216916.6299999999</v>
      </c>
      <c r="C45" s="247">
        <f>SUM(C43:C43)</f>
        <v>0</v>
      </c>
      <c r="D45" s="247">
        <f>SUM(D43:D43)</f>
        <v>0</v>
      </c>
      <c r="E45" s="247">
        <f>SUM(E43:E43)</f>
        <v>0</v>
      </c>
      <c r="F45" s="247">
        <f>SUM(F43:F43)</f>
        <v>0</v>
      </c>
      <c r="G45" s="247"/>
      <c r="H45" s="247">
        <f>SUM(H43:H44)</f>
        <v>1216916.6299999999</v>
      </c>
      <c r="I45" s="65"/>
      <c r="J45" s="65"/>
      <c r="K45" s="66"/>
      <c r="L45" s="66"/>
      <c r="M45" s="334"/>
    </row>
    <row r="46" spans="1:15" ht="12.75" customHeight="1" x14ac:dyDescent="0.2">
      <c r="A46" s="123" t="s">
        <v>129</v>
      </c>
      <c r="B46" s="124"/>
      <c r="C46" s="125"/>
      <c r="D46" s="125"/>
      <c r="E46" s="125"/>
      <c r="F46" s="124"/>
      <c r="G46" s="126"/>
      <c r="H46" s="125"/>
      <c r="I46" s="148"/>
      <c r="J46" s="148"/>
      <c r="K46" s="149"/>
      <c r="L46" s="149"/>
      <c r="M46" s="335"/>
    </row>
    <row r="47" spans="1:15" ht="12.75" customHeight="1" x14ac:dyDescent="0.2">
      <c r="A47" s="137">
        <v>43721</v>
      </c>
      <c r="B47" s="95">
        <v>759146.63</v>
      </c>
      <c r="C47" s="103"/>
      <c r="D47" s="95"/>
      <c r="E47" s="95"/>
      <c r="F47" s="95">
        <f>SUM(C47:E47)</f>
        <v>0</v>
      </c>
      <c r="G47" s="137">
        <v>43721</v>
      </c>
      <c r="H47" s="95">
        <v>759146.63</v>
      </c>
      <c r="I47" s="82" t="s">
        <v>57</v>
      </c>
      <c r="J47" s="228" t="s">
        <v>58</v>
      </c>
      <c r="K47" s="105" t="s">
        <v>16</v>
      </c>
      <c r="L47" s="460">
        <v>43721</v>
      </c>
      <c r="M47" s="154"/>
    </row>
    <row r="48" spans="1:15" s="6" customFormat="1" ht="12" x14ac:dyDescent="0.2">
      <c r="A48" s="137">
        <v>43721</v>
      </c>
      <c r="B48" s="104">
        <v>555922.92000000004</v>
      </c>
      <c r="C48" s="103"/>
      <c r="D48" s="95"/>
      <c r="E48" s="95"/>
      <c r="F48" s="95">
        <f t="shared" ref="F48" si="8">SUM(C48:E48)</f>
        <v>0</v>
      </c>
      <c r="G48" s="137">
        <v>43721</v>
      </c>
      <c r="H48" s="104">
        <v>555922.92000000004</v>
      </c>
      <c r="I48" s="82" t="s">
        <v>57</v>
      </c>
      <c r="J48" s="228" t="s">
        <v>58</v>
      </c>
      <c r="K48" s="105" t="s">
        <v>16</v>
      </c>
      <c r="L48" s="460">
        <v>43721</v>
      </c>
      <c r="M48" s="154"/>
      <c r="O48" s="5"/>
    </row>
    <row r="49" spans="1:16" s="6" customFormat="1" ht="12" x14ac:dyDescent="0.2">
      <c r="A49" s="131"/>
      <c r="B49" s="246">
        <f>SUM(B47:B48)</f>
        <v>1315069.55</v>
      </c>
      <c r="C49" s="247">
        <f>SUM(C47:C47)</f>
        <v>0</v>
      </c>
      <c r="D49" s="247">
        <f>SUM(D47:D47)</f>
        <v>0</v>
      </c>
      <c r="E49" s="247">
        <f>SUM(E47:E47)</f>
        <v>0</v>
      </c>
      <c r="F49" s="247">
        <f>SUM(F47:F47)</f>
        <v>0</v>
      </c>
      <c r="G49" s="247"/>
      <c r="H49" s="247">
        <f>SUM(H47:H48)</f>
        <v>1315069.55</v>
      </c>
      <c r="I49" s="65"/>
      <c r="J49" s="65"/>
      <c r="K49" s="66"/>
      <c r="L49" s="66"/>
      <c r="M49" s="334"/>
      <c r="O49" s="5"/>
    </row>
    <row r="50" spans="1:16" s="6" customFormat="1" ht="12" x14ac:dyDescent="0.2">
      <c r="A50" s="123" t="s">
        <v>130</v>
      </c>
      <c r="B50" s="124"/>
      <c r="C50" s="125"/>
      <c r="D50" s="125"/>
      <c r="E50" s="125"/>
      <c r="F50" s="124"/>
      <c r="G50" s="126"/>
      <c r="H50" s="125"/>
      <c r="I50" s="148"/>
      <c r="J50" s="148"/>
      <c r="K50" s="149"/>
      <c r="L50" s="149"/>
      <c r="M50" s="335"/>
      <c r="O50" s="5"/>
    </row>
    <row r="51" spans="1:16" s="6" customFormat="1" ht="12" x14ac:dyDescent="0.2">
      <c r="A51" s="137">
        <v>43753</v>
      </c>
      <c r="B51" s="95">
        <v>745846.48</v>
      </c>
      <c r="C51" s="103"/>
      <c r="D51" s="95"/>
      <c r="E51" s="95"/>
      <c r="F51" s="95">
        <f>SUM(C51:E51)</f>
        <v>0</v>
      </c>
      <c r="G51" s="137">
        <v>43753</v>
      </c>
      <c r="H51" s="95">
        <v>745846.48</v>
      </c>
      <c r="I51" s="82" t="s">
        <v>57</v>
      </c>
      <c r="J51" s="228" t="s">
        <v>58</v>
      </c>
      <c r="K51" s="105" t="s">
        <v>70</v>
      </c>
      <c r="L51" s="460">
        <v>43753</v>
      </c>
      <c r="M51" s="154"/>
      <c r="O51" s="5"/>
    </row>
    <row r="52" spans="1:16" s="6" customFormat="1" ht="12" x14ac:dyDescent="0.2">
      <c r="A52" s="137">
        <v>43753</v>
      </c>
      <c r="B52" s="104">
        <v>526835.82999999996</v>
      </c>
      <c r="C52" s="103"/>
      <c r="D52" s="95"/>
      <c r="E52" s="95"/>
      <c r="F52" s="95">
        <f t="shared" ref="F52:F53" si="9">SUM(C52:E52)</f>
        <v>0</v>
      </c>
      <c r="G52" s="137">
        <v>43753</v>
      </c>
      <c r="H52" s="104">
        <v>526835.82999999996</v>
      </c>
      <c r="I52" s="82" t="s">
        <v>57</v>
      </c>
      <c r="J52" s="228" t="s">
        <v>58</v>
      </c>
      <c r="K52" s="105" t="s">
        <v>70</v>
      </c>
      <c r="L52" s="460">
        <v>43753</v>
      </c>
      <c r="M52" s="154"/>
      <c r="O52" s="5"/>
    </row>
    <row r="53" spans="1:16" s="6" customFormat="1" ht="12" x14ac:dyDescent="0.2">
      <c r="A53" s="137"/>
      <c r="B53" s="104"/>
      <c r="C53" s="103"/>
      <c r="D53" s="95"/>
      <c r="E53" s="95"/>
      <c r="F53" s="95">
        <f t="shared" si="9"/>
        <v>0</v>
      </c>
      <c r="G53" s="137"/>
      <c r="H53" s="95"/>
      <c r="I53" s="82"/>
      <c r="J53" s="82"/>
      <c r="K53" s="105"/>
      <c r="L53" s="460"/>
      <c r="M53" s="154"/>
      <c r="O53" s="5"/>
    </row>
    <row r="54" spans="1:16" s="6" customFormat="1" ht="12" x14ac:dyDescent="0.2">
      <c r="A54" s="131"/>
      <c r="B54" s="246">
        <f>SUM(B51:B52)</f>
        <v>1272682.31</v>
      </c>
      <c r="C54" s="247">
        <f>SUM(C51:C51)</f>
        <v>0</v>
      </c>
      <c r="D54" s="247">
        <f>SUM(D51:D51)</f>
        <v>0</v>
      </c>
      <c r="E54" s="247">
        <f>SUM(E51:E51)</f>
        <v>0</v>
      </c>
      <c r="F54" s="247">
        <f>SUM(F51:F51)</f>
        <v>0</v>
      </c>
      <c r="G54" s="247"/>
      <c r="H54" s="247">
        <f>SUM(H51:H52)</f>
        <v>1272682.31</v>
      </c>
      <c r="I54" s="65"/>
      <c r="J54" s="65"/>
      <c r="K54" s="66"/>
      <c r="L54" s="66"/>
      <c r="M54" s="334"/>
      <c r="O54" s="5"/>
    </row>
    <row r="55" spans="1:16" s="6" customFormat="1" ht="12" x14ac:dyDescent="0.2">
      <c r="A55" s="123" t="s">
        <v>131</v>
      </c>
      <c r="B55" s="124"/>
      <c r="C55" s="125"/>
      <c r="D55" s="125"/>
      <c r="E55" s="125"/>
      <c r="F55" s="124"/>
      <c r="G55" s="126"/>
      <c r="H55" s="125"/>
      <c r="I55" s="148"/>
      <c r="J55" s="148"/>
      <c r="K55" s="149"/>
      <c r="L55" s="149"/>
      <c r="M55" s="335"/>
      <c r="N55" s="9"/>
      <c r="P55" s="5"/>
    </row>
    <row r="56" spans="1:16" ht="12" x14ac:dyDescent="0.2">
      <c r="A56" s="137">
        <v>43784</v>
      </c>
      <c r="B56" s="95">
        <v>728754.06</v>
      </c>
      <c r="C56" s="103"/>
      <c r="D56" s="95"/>
      <c r="E56" s="95"/>
      <c r="F56" s="95">
        <f>SUM(C56:E56)</f>
        <v>0</v>
      </c>
      <c r="G56" s="137">
        <v>43784</v>
      </c>
      <c r="H56" s="95">
        <v>728754.06</v>
      </c>
      <c r="I56" s="82" t="s">
        <v>57</v>
      </c>
      <c r="J56" s="228" t="s">
        <v>58</v>
      </c>
      <c r="K56" s="105" t="s">
        <v>37</v>
      </c>
      <c r="L56" s="460">
        <v>43784</v>
      </c>
      <c r="M56" s="154"/>
      <c r="N56" s="9"/>
      <c r="O56" s="3"/>
    </row>
    <row r="57" spans="1:16" ht="12" x14ac:dyDescent="0.2">
      <c r="A57" s="137">
        <v>43784</v>
      </c>
      <c r="B57" s="104">
        <v>470111.47</v>
      </c>
      <c r="C57" s="103"/>
      <c r="D57" s="95"/>
      <c r="E57" s="95"/>
      <c r="F57" s="95">
        <f t="shared" ref="F57:F58" si="10">SUM(C57:E57)</f>
        <v>0</v>
      </c>
      <c r="G57" s="137">
        <v>43784</v>
      </c>
      <c r="H57" s="104">
        <v>470111.47</v>
      </c>
      <c r="I57" s="82" t="s">
        <v>57</v>
      </c>
      <c r="J57" s="228" t="s">
        <v>58</v>
      </c>
      <c r="K57" s="105" t="s">
        <v>37</v>
      </c>
      <c r="L57" s="460">
        <v>43784</v>
      </c>
      <c r="M57" s="154"/>
      <c r="O57" s="3"/>
    </row>
    <row r="58" spans="1:16" ht="12" x14ac:dyDescent="0.2">
      <c r="A58" s="137"/>
      <c r="B58" s="104"/>
      <c r="C58" s="103"/>
      <c r="D58" s="95"/>
      <c r="E58" s="95"/>
      <c r="F58" s="95">
        <f t="shared" si="10"/>
        <v>0</v>
      </c>
      <c r="G58" s="137"/>
      <c r="H58" s="95"/>
      <c r="I58" s="82"/>
      <c r="J58" s="82"/>
      <c r="K58" s="105"/>
      <c r="L58" s="460"/>
      <c r="M58" s="154"/>
      <c r="O58" s="3"/>
    </row>
    <row r="59" spans="1:16" ht="12" x14ac:dyDescent="0.2">
      <c r="A59" s="131"/>
      <c r="B59" s="246">
        <f>SUM(B56:B57)</f>
        <v>1198865.53</v>
      </c>
      <c r="C59" s="247">
        <f>SUM(C56:C56)</f>
        <v>0</v>
      </c>
      <c r="D59" s="247">
        <f>SUM(D56:D56)</f>
        <v>0</v>
      </c>
      <c r="E59" s="247">
        <f>SUM(E56:E56)</f>
        <v>0</v>
      </c>
      <c r="F59" s="247">
        <f>SUM(F56:F56)</f>
        <v>0</v>
      </c>
      <c r="G59" s="247"/>
      <c r="H59" s="247">
        <f>SUM(H56:H57)</f>
        <v>1198865.53</v>
      </c>
      <c r="I59" s="65"/>
      <c r="J59" s="65"/>
      <c r="K59" s="66"/>
      <c r="L59" s="66"/>
      <c r="M59" s="154"/>
      <c r="O59" s="3"/>
    </row>
    <row r="60" spans="1:16" ht="12" x14ac:dyDescent="0.2">
      <c r="A60" s="243"/>
      <c r="B60" s="249"/>
      <c r="C60" s="250"/>
      <c r="D60" s="250"/>
      <c r="E60" s="250"/>
      <c r="F60" s="250"/>
      <c r="G60" s="250"/>
      <c r="H60" s="250"/>
      <c r="I60" s="244"/>
      <c r="J60" s="244"/>
      <c r="K60" s="245"/>
      <c r="L60" s="245"/>
      <c r="M60" s="334"/>
      <c r="O60" s="3"/>
    </row>
    <row r="61" spans="1:16" ht="12" x14ac:dyDescent="0.2">
      <c r="A61" s="123" t="s">
        <v>132</v>
      </c>
      <c r="B61" s="124"/>
      <c r="C61" s="125"/>
      <c r="D61" s="125"/>
      <c r="E61" s="125"/>
      <c r="F61" s="124"/>
      <c r="G61" s="251">
        <v>43810</v>
      </c>
      <c r="H61" s="252">
        <v>716036.69</v>
      </c>
      <c r="I61" s="148"/>
      <c r="J61" s="148"/>
      <c r="K61" s="149"/>
      <c r="L61" s="149"/>
      <c r="M61" s="333"/>
      <c r="O61" s="3"/>
    </row>
    <row r="62" spans="1:16" ht="12" x14ac:dyDescent="0.2">
      <c r="A62" s="137">
        <v>43810</v>
      </c>
      <c r="B62" s="95">
        <v>716036.69</v>
      </c>
      <c r="C62" s="103"/>
      <c r="D62" s="95"/>
      <c r="E62" s="95"/>
      <c r="F62" s="95">
        <f>SUM(C62:E62)</f>
        <v>0</v>
      </c>
      <c r="G62" s="137">
        <v>43810</v>
      </c>
      <c r="H62" s="95">
        <v>482475.87</v>
      </c>
      <c r="I62" s="82" t="s">
        <v>57</v>
      </c>
      <c r="J62" s="228" t="s">
        <v>58</v>
      </c>
      <c r="K62" s="253" t="s">
        <v>38</v>
      </c>
      <c r="L62" s="460">
        <v>43810</v>
      </c>
      <c r="M62" s="248"/>
    </row>
    <row r="63" spans="1:16" ht="12" x14ac:dyDescent="0.2">
      <c r="A63" s="137">
        <v>43810</v>
      </c>
      <c r="B63" s="95">
        <v>482475.87</v>
      </c>
      <c r="C63" s="103"/>
      <c r="D63" s="95"/>
      <c r="E63" s="95"/>
      <c r="F63" s="95">
        <f t="shared" ref="F63:F64" si="11">SUM(C63:E63)</f>
        <v>0</v>
      </c>
      <c r="G63" s="137"/>
      <c r="H63" s="95"/>
      <c r="I63" s="82" t="s">
        <v>57</v>
      </c>
      <c r="J63" s="228" t="s">
        <v>58</v>
      </c>
      <c r="K63" s="253" t="s">
        <v>38</v>
      </c>
      <c r="L63" s="460">
        <v>43810</v>
      </c>
      <c r="M63" s="248"/>
    </row>
    <row r="64" spans="1:16" ht="12" x14ac:dyDescent="0.2">
      <c r="A64" s="137"/>
      <c r="B64" s="95"/>
      <c r="C64" s="103"/>
      <c r="D64" s="95"/>
      <c r="E64" s="95"/>
      <c r="F64" s="95">
        <f t="shared" si="11"/>
        <v>0</v>
      </c>
      <c r="G64" s="137"/>
      <c r="H64" s="95"/>
      <c r="I64" s="82"/>
      <c r="J64" s="82"/>
      <c r="K64" s="253"/>
      <c r="L64" s="460"/>
      <c r="M64" s="248"/>
    </row>
    <row r="65" spans="1:13" ht="12" x14ac:dyDescent="0.2">
      <c r="A65" s="131"/>
      <c r="B65" s="247">
        <f>SUM(B62:B63)</f>
        <v>1198512.56</v>
      </c>
      <c r="C65" s="247">
        <f>SUM(C62:C62)</f>
        <v>0</v>
      </c>
      <c r="D65" s="247">
        <f>SUM(D62:D62)</f>
        <v>0</v>
      </c>
      <c r="E65" s="247">
        <f>SUM(E62:E62)</f>
        <v>0</v>
      </c>
      <c r="F65" s="247">
        <f>SUM(F62:F62)</f>
        <v>0</v>
      </c>
      <c r="G65" s="247"/>
      <c r="H65" s="247">
        <f>SUM(H61:H63)</f>
        <v>1198512.56</v>
      </c>
      <c r="I65" s="65"/>
      <c r="J65" s="65"/>
      <c r="K65" s="66"/>
      <c r="L65" s="66"/>
      <c r="M65" s="248"/>
    </row>
    <row r="66" spans="1:13" x14ac:dyDescent="0.2">
      <c r="A66" s="336"/>
      <c r="B66" s="336"/>
      <c r="C66" s="337"/>
      <c r="D66" s="338"/>
      <c r="E66" s="336"/>
      <c r="F66" s="336"/>
      <c r="G66" s="336"/>
      <c r="H66" s="336"/>
      <c r="I66" s="339"/>
      <c r="J66" s="339"/>
      <c r="K66" s="336"/>
      <c r="L66" s="336"/>
      <c r="M66" s="336"/>
    </row>
    <row r="67" spans="1:13" x14ac:dyDescent="0.2">
      <c r="A67" s="340" t="s">
        <v>133</v>
      </c>
      <c r="B67" s="341">
        <f>(B13+B18+B23+B28+B33+B37+B41+B45+B49+B54+B59+B65)</f>
        <v>15967509.08</v>
      </c>
      <c r="C67" s="342"/>
      <c r="D67" s="343"/>
      <c r="E67" s="344"/>
      <c r="F67" s="344"/>
      <c r="G67" s="344"/>
      <c r="H67" s="341">
        <f>(H13+H18+H23+H28+H33+H37+H41+H45+H49+H54+H59+H65)</f>
        <v>15967509.08</v>
      </c>
      <c r="I67" s="345"/>
      <c r="J67" s="345"/>
      <c r="K67" s="344"/>
      <c r="L67" s="344"/>
      <c r="M67" s="344"/>
    </row>
  </sheetData>
  <mergeCells count="7">
    <mergeCell ref="M7:M8"/>
    <mergeCell ref="A7:A8"/>
    <mergeCell ref="B7:B8"/>
    <mergeCell ref="C7:F7"/>
    <mergeCell ref="G7:H7"/>
    <mergeCell ref="I7:J7"/>
    <mergeCell ref="K7:L7"/>
  </mergeCells>
  <pageMargins left="0.39370078740157483" right="0.23622047244094491" top="0.62992125984251968" bottom="0.74803149606299213" header="0.78740157480314965" footer="0.31496062992125984"/>
  <pageSetup scale="82" fitToHeight="0" orientation="landscape" verticalDpi="300" r:id="rId1"/>
  <headerFooter>
    <oddHeader>&amp;R&amp;"Arial,Negrita"FORMATO IP-5</oddHeader>
    <oddFooter>&amp;RPágina &amp;P de &amp;N</oddFooter>
  </headerFooter>
  <rowBreaks count="1" manualBreakCount="1">
    <brk id="45" max="12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06"/>
  <sheetViews>
    <sheetView tabSelected="1" view="pageBreakPreview" zoomScaleNormal="100" zoomScaleSheetLayoutView="100" zoomScalePageLayoutView="85" workbookViewId="0">
      <selection activeCell="P56" sqref="P56"/>
    </sheetView>
  </sheetViews>
  <sheetFormatPr baseColWidth="10" defaultColWidth="11.42578125" defaultRowHeight="11.25" x14ac:dyDescent="0.2"/>
  <cols>
    <col min="1" max="1" width="11.42578125" style="3" bestFit="1" customWidth="1"/>
    <col min="2" max="2" width="14.5703125" style="3" customWidth="1"/>
    <col min="3" max="3" width="12" style="29" customWidth="1"/>
    <col min="4" max="4" width="11.28515625" style="30" customWidth="1"/>
    <col min="5" max="5" width="11.140625" style="3" customWidth="1"/>
    <col min="6" max="6" width="10.28515625" style="3" customWidth="1"/>
    <col min="7" max="7" width="9.7109375" style="3" customWidth="1"/>
    <col min="8" max="8" width="15" style="3" customWidth="1"/>
    <col min="9" max="9" width="12.42578125" style="31" customWidth="1"/>
    <col min="10" max="10" width="13.85546875" style="31" bestFit="1" customWidth="1"/>
    <col min="11" max="11" width="7.42578125" style="3" bestFit="1" customWidth="1"/>
    <col min="12" max="12" width="9.85546875" style="3" customWidth="1"/>
    <col min="13" max="13" width="25.28515625" style="272" customWidth="1"/>
    <col min="14" max="14" width="11.42578125" style="3"/>
    <col min="15" max="15" width="11.7109375" style="4" customWidth="1"/>
    <col min="16" max="16" width="14.85546875" style="3" customWidth="1"/>
    <col min="17" max="17" width="14.7109375" style="3" customWidth="1"/>
    <col min="18" max="16384" width="11.42578125" style="3"/>
  </cols>
  <sheetData>
    <row r="1" spans="1:15" s="49" customFormat="1" ht="15.75" x14ac:dyDescent="0.25">
      <c r="A1" s="42"/>
      <c r="B1" s="42"/>
      <c r="C1" s="40"/>
      <c r="D1" s="41"/>
      <c r="E1" s="42"/>
      <c r="F1" s="74"/>
      <c r="G1" s="75"/>
      <c r="H1" s="69"/>
      <c r="I1" s="44"/>
      <c r="J1" s="45"/>
      <c r="K1" s="46"/>
      <c r="L1" s="487"/>
      <c r="M1" s="487"/>
      <c r="O1" s="50"/>
    </row>
    <row r="2" spans="1:15" s="184" customFormat="1" ht="15" x14ac:dyDescent="0.25">
      <c r="A2" s="450" t="s">
        <v>197</v>
      </c>
      <c r="B2" s="174"/>
      <c r="C2" s="175"/>
      <c r="D2" s="176"/>
      <c r="E2" s="177"/>
      <c r="F2" s="178"/>
      <c r="G2" s="175"/>
      <c r="H2" s="179"/>
      <c r="I2" s="180"/>
      <c r="J2" s="175"/>
      <c r="M2" s="488"/>
      <c r="N2" s="488"/>
      <c r="O2" s="183"/>
    </row>
    <row r="3" spans="1:15" s="184" customFormat="1" ht="15" x14ac:dyDescent="0.25">
      <c r="A3" s="178" t="s">
        <v>28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83"/>
    </row>
    <row r="4" spans="1:15" s="184" customFormat="1" ht="15" x14ac:dyDescent="0.25">
      <c r="A4" s="178" t="s">
        <v>162</v>
      </c>
      <c r="B4" s="178"/>
      <c r="C4" s="185"/>
      <c r="D4" s="186"/>
      <c r="E4" s="177"/>
      <c r="F4" s="178"/>
      <c r="G4" s="185"/>
      <c r="H4" s="187"/>
      <c r="I4" s="185"/>
      <c r="J4" s="180"/>
      <c r="K4" s="188"/>
      <c r="L4" s="189"/>
      <c r="M4" s="266"/>
      <c r="N4" s="191"/>
      <c r="O4" s="183"/>
    </row>
    <row r="5" spans="1:15" s="184" customFormat="1" ht="15" x14ac:dyDescent="0.25">
      <c r="A5" s="178" t="s">
        <v>200</v>
      </c>
      <c r="B5" s="178"/>
      <c r="C5" s="185"/>
      <c r="D5" s="177"/>
      <c r="E5" s="177"/>
      <c r="F5" s="193"/>
      <c r="G5" s="185"/>
      <c r="H5" s="185"/>
      <c r="I5" s="185"/>
      <c r="J5" s="187"/>
      <c r="L5" s="189"/>
      <c r="M5" s="266"/>
      <c r="N5" s="191"/>
      <c r="O5" s="183"/>
    </row>
    <row r="6" spans="1:15" s="1" customFormat="1" ht="12.75" x14ac:dyDescent="0.2">
      <c r="A6" s="36"/>
      <c r="B6" s="36"/>
      <c r="C6" s="37"/>
      <c r="D6" s="38"/>
      <c r="E6" s="36"/>
      <c r="F6" s="36"/>
      <c r="G6" s="36"/>
      <c r="H6" s="73"/>
      <c r="I6" s="39"/>
      <c r="J6" s="39"/>
      <c r="K6" s="36"/>
      <c r="L6" s="36"/>
      <c r="M6" s="267"/>
      <c r="O6" s="35"/>
    </row>
    <row r="7" spans="1:15" s="330" customFormat="1" ht="15.75" customHeight="1" x14ac:dyDescent="0.2">
      <c r="A7" s="484" t="s">
        <v>0</v>
      </c>
      <c r="B7" s="484" t="s">
        <v>2</v>
      </c>
      <c r="C7" s="484" t="s">
        <v>3</v>
      </c>
      <c r="D7" s="484"/>
      <c r="E7" s="484"/>
      <c r="F7" s="484"/>
      <c r="G7" s="485" t="s">
        <v>4</v>
      </c>
      <c r="H7" s="485"/>
      <c r="I7" s="485" t="s">
        <v>5</v>
      </c>
      <c r="J7" s="485"/>
      <c r="K7" s="486" t="s">
        <v>6</v>
      </c>
      <c r="L7" s="486"/>
      <c r="M7" s="483" t="s">
        <v>7</v>
      </c>
      <c r="O7" s="331"/>
    </row>
    <row r="8" spans="1:15" s="330" customFormat="1" ht="48.75" customHeight="1" x14ac:dyDescent="0.2">
      <c r="A8" s="484"/>
      <c r="B8" s="484"/>
      <c r="C8" s="451" t="s">
        <v>27</v>
      </c>
      <c r="D8" s="452" t="s">
        <v>25</v>
      </c>
      <c r="E8" s="452" t="s">
        <v>26</v>
      </c>
      <c r="F8" s="453" t="s">
        <v>8</v>
      </c>
      <c r="G8" s="454" t="s">
        <v>0</v>
      </c>
      <c r="H8" s="454" t="s">
        <v>9</v>
      </c>
      <c r="I8" s="454" t="s">
        <v>10</v>
      </c>
      <c r="J8" s="453" t="s">
        <v>11</v>
      </c>
      <c r="K8" s="455" t="s">
        <v>1</v>
      </c>
      <c r="L8" s="456" t="s">
        <v>0</v>
      </c>
      <c r="M8" s="483"/>
      <c r="O8" s="331"/>
    </row>
    <row r="9" spans="1:15" ht="12.75" customHeight="1" x14ac:dyDescent="0.2">
      <c r="A9" s="123" t="s">
        <v>29</v>
      </c>
      <c r="B9" s="146"/>
      <c r="C9" s="147"/>
      <c r="D9" s="147"/>
      <c r="E9" s="147"/>
      <c r="F9" s="146"/>
      <c r="G9" s="126"/>
      <c r="H9" s="147"/>
      <c r="I9" s="127"/>
      <c r="J9" s="127"/>
      <c r="K9" s="128"/>
      <c r="L9" s="276"/>
      <c r="M9" s="346"/>
    </row>
    <row r="10" spans="1:15" s="6" customFormat="1" ht="12" x14ac:dyDescent="0.2">
      <c r="A10" s="151">
        <v>43475</v>
      </c>
      <c r="B10" s="79">
        <v>721167.3</v>
      </c>
      <c r="C10" s="108"/>
      <c r="D10" s="79"/>
      <c r="E10" s="79"/>
      <c r="F10" s="79"/>
      <c r="G10" s="151">
        <v>43475</v>
      </c>
      <c r="H10" s="79">
        <v>721167.3</v>
      </c>
      <c r="I10" s="63" t="s">
        <v>67</v>
      </c>
      <c r="J10" s="63" t="s">
        <v>19</v>
      </c>
      <c r="K10" s="347" t="s">
        <v>171</v>
      </c>
      <c r="L10" s="151">
        <v>43475</v>
      </c>
      <c r="M10" s="432" t="s">
        <v>81</v>
      </c>
      <c r="O10" s="5"/>
    </row>
    <row r="11" spans="1:15" s="6" customFormat="1" ht="12.75" customHeight="1" x14ac:dyDescent="0.2">
      <c r="A11" s="151">
        <v>43487</v>
      </c>
      <c r="B11" s="79">
        <v>2500000</v>
      </c>
      <c r="C11" s="108"/>
      <c r="D11" s="79"/>
      <c r="E11" s="79"/>
      <c r="F11" s="79">
        <f>SUM(C11:E11)</f>
        <v>0</v>
      </c>
      <c r="G11" s="151">
        <v>43490</v>
      </c>
      <c r="H11" s="79">
        <v>2500000</v>
      </c>
      <c r="I11" s="63" t="s">
        <v>67</v>
      </c>
      <c r="J11" s="63" t="s">
        <v>19</v>
      </c>
      <c r="K11" s="347" t="s">
        <v>68</v>
      </c>
      <c r="L11" s="151">
        <v>43487</v>
      </c>
      <c r="M11" s="432" t="s">
        <v>190</v>
      </c>
      <c r="O11" s="5"/>
    </row>
    <row r="12" spans="1:15" s="6" customFormat="1" ht="12.75" customHeight="1" x14ac:dyDescent="0.2">
      <c r="A12" s="151">
        <v>43490</v>
      </c>
      <c r="B12" s="79">
        <v>750098.7</v>
      </c>
      <c r="C12" s="108"/>
      <c r="D12" s="79"/>
      <c r="E12" s="79"/>
      <c r="F12" s="79"/>
      <c r="G12" s="151">
        <v>43525</v>
      </c>
      <c r="H12" s="79">
        <v>750098.7</v>
      </c>
      <c r="I12" s="63" t="s">
        <v>67</v>
      </c>
      <c r="J12" s="63" t="s">
        <v>19</v>
      </c>
      <c r="K12" s="347" t="s">
        <v>69</v>
      </c>
      <c r="L12" s="151">
        <v>43490</v>
      </c>
      <c r="M12" s="432" t="s">
        <v>81</v>
      </c>
      <c r="O12" s="5"/>
    </row>
    <row r="13" spans="1:15" s="6" customFormat="1" ht="12.75" customHeight="1" x14ac:dyDescent="0.2">
      <c r="A13" s="151"/>
      <c r="B13" s="79"/>
      <c r="C13" s="108"/>
      <c r="D13" s="79"/>
      <c r="E13" s="79"/>
      <c r="F13" s="79"/>
      <c r="G13" s="151"/>
      <c r="H13" s="79"/>
      <c r="I13" s="63"/>
      <c r="J13" s="63"/>
      <c r="K13" s="347"/>
      <c r="L13" s="151"/>
      <c r="M13" s="348"/>
      <c r="O13" s="5"/>
    </row>
    <row r="14" spans="1:15" ht="12.75" customHeight="1" x14ac:dyDescent="0.2">
      <c r="A14" s="364"/>
      <c r="B14" s="365">
        <f>SUM(B10:B12)</f>
        <v>3971266</v>
      </c>
      <c r="C14" s="365">
        <f>SUM(C11:C11)</f>
        <v>0</v>
      </c>
      <c r="D14" s="365">
        <f>SUM(D11:D11)</f>
        <v>0</v>
      </c>
      <c r="E14" s="365">
        <f>SUM(E11:E11)</f>
        <v>0</v>
      </c>
      <c r="F14" s="365">
        <f>SUM(F11:F11)</f>
        <v>0</v>
      </c>
      <c r="G14" s="366"/>
      <c r="H14" s="367">
        <f>SUM(H10:H12)</f>
        <v>3971266</v>
      </c>
      <c r="I14" s="368"/>
      <c r="J14" s="368"/>
      <c r="K14" s="284"/>
      <c r="L14" s="284"/>
      <c r="M14" s="369"/>
    </row>
    <row r="15" spans="1:15" ht="12.75" customHeight="1" x14ac:dyDescent="0.2">
      <c r="A15" s="360"/>
      <c r="B15" s="361"/>
      <c r="C15" s="362"/>
      <c r="D15" s="362"/>
      <c r="E15" s="362"/>
      <c r="F15" s="361"/>
      <c r="G15" s="363"/>
      <c r="H15" s="362"/>
      <c r="I15" s="354"/>
      <c r="J15" s="354"/>
      <c r="K15" s="356"/>
      <c r="L15" s="356"/>
      <c r="M15" s="357"/>
    </row>
    <row r="16" spans="1:15" ht="12.75" customHeight="1" x14ac:dyDescent="0.2">
      <c r="A16" s="279" t="s">
        <v>35</v>
      </c>
      <c r="B16" s="32"/>
      <c r="C16" s="79"/>
      <c r="D16" s="79"/>
      <c r="E16" s="79"/>
      <c r="F16" s="32"/>
      <c r="G16" s="102"/>
      <c r="H16" s="79"/>
      <c r="I16" s="63"/>
      <c r="J16" s="63"/>
      <c r="K16" s="64"/>
      <c r="L16" s="64"/>
      <c r="M16" s="348"/>
    </row>
    <row r="17" spans="1:15" ht="12.75" customHeight="1" x14ac:dyDescent="0.2">
      <c r="A17" s="151">
        <v>43517</v>
      </c>
      <c r="B17" s="79">
        <v>800693</v>
      </c>
      <c r="C17" s="110"/>
      <c r="D17" s="79"/>
      <c r="E17" s="79"/>
      <c r="F17" s="79"/>
      <c r="G17" s="151">
        <v>43546</v>
      </c>
      <c r="H17" s="79">
        <v>800693</v>
      </c>
      <c r="I17" s="63" t="s">
        <v>67</v>
      </c>
      <c r="J17" s="63" t="s">
        <v>19</v>
      </c>
      <c r="K17" s="347" t="s">
        <v>70</v>
      </c>
      <c r="L17" s="151">
        <v>43486</v>
      </c>
      <c r="M17" s="432" t="s">
        <v>81</v>
      </c>
    </row>
    <row r="18" spans="1:15" ht="12.75" customHeight="1" x14ac:dyDescent="0.2">
      <c r="A18" s="151"/>
      <c r="B18" s="79"/>
      <c r="C18" s="79"/>
      <c r="D18" s="79"/>
      <c r="E18" s="79"/>
      <c r="F18" s="79"/>
      <c r="G18" s="151"/>
      <c r="H18" s="79"/>
      <c r="I18" s="63"/>
      <c r="J18" s="63"/>
      <c r="K18" s="347"/>
      <c r="L18" s="151"/>
      <c r="M18" s="348"/>
    </row>
    <row r="19" spans="1:15" s="7" customFormat="1" ht="12.75" customHeight="1" x14ac:dyDescent="0.2">
      <c r="A19" s="370"/>
      <c r="B19" s="365">
        <f>SUM(B17:B18)</f>
        <v>800693</v>
      </c>
      <c r="C19" s="365">
        <f>SUM(C17:C18)</f>
        <v>0</v>
      </c>
      <c r="D19" s="365">
        <f>SUM(D17:D18)</f>
        <v>0</v>
      </c>
      <c r="E19" s="365">
        <f>SUM(E17:E18)</f>
        <v>0</v>
      </c>
      <c r="F19" s="365">
        <f>SUM(F17:F18)</f>
        <v>0</v>
      </c>
      <c r="G19" s="365"/>
      <c r="H19" s="367">
        <f>SUM(H17:H18)</f>
        <v>800693</v>
      </c>
      <c r="I19" s="371"/>
      <c r="J19" s="371"/>
      <c r="K19" s="372"/>
      <c r="L19" s="372"/>
      <c r="M19" s="373"/>
      <c r="O19" s="8"/>
    </row>
    <row r="20" spans="1:15" ht="12.75" customHeight="1" x14ac:dyDescent="0.2">
      <c r="A20" s="304"/>
      <c r="B20" s="361"/>
      <c r="C20" s="362"/>
      <c r="D20" s="362"/>
      <c r="E20" s="362"/>
      <c r="F20" s="361"/>
      <c r="G20" s="287"/>
      <c r="H20" s="362"/>
      <c r="I20" s="225"/>
      <c r="J20" s="225"/>
      <c r="K20" s="288"/>
      <c r="L20" s="288"/>
      <c r="M20" s="357"/>
    </row>
    <row r="21" spans="1:15" ht="12.75" customHeight="1" x14ac:dyDescent="0.2">
      <c r="A21" s="279" t="s">
        <v>39</v>
      </c>
      <c r="B21" s="32"/>
      <c r="C21" s="79"/>
      <c r="D21" s="79"/>
      <c r="E21" s="79"/>
      <c r="F21" s="32"/>
      <c r="G21" s="102"/>
      <c r="H21" s="79"/>
      <c r="I21" s="63"/>
      <c r="J21" s="63"/>
      <c r="K21" s="64"/>
      <c r="L21" s="64"/>
      <c r="M21" s="348"/>
    </row>
    <row r="22" spans="1:15" ht="12.75" customHeight="1" x14ac:dyDescent="0.2">
      <c r="A22" s="151">
        <v>43546</v>
      </c>
      <c r="B22" s="32">
        <v>802622</v>
      </c>
      <c r="C22" s="79"/>
      <c r="D22" s="79"/>
      <c r="E22" s="79"/>
      <c r="F22" s="32"/>
      <c r="G22" s="151">
        <v>43601</v>
      </c>
      <c r="H22" s="79">
        <v>802622</v>
      </c>
      <c r="I22" s="63" t="s">
        <v>67</v>
      </c>
      <c r="J22" s="63" t="s">
        <v>19</v>
      </c>
      <c r="K22" s="347" t="s">
        <v>20</v>
      </c>
      <c r="L22" s="151">
        <v>43546</v>
      </c>
      <c r="M22" s="432" t="s">
        <v>81</v>
      </c>
    </row>
    <row r="23" spans="1:15" ht="12.75" customHeight="1" x14ac:dyDescent="0.2">
      <c r="A23" s="151"/>
      <c r="B23" s="79"/>
      <c r="C23" s="32"/>
      <c r="D23" s="32"/>
      <c r="E23" s="79"/>
      <c r="F23" s="79"/>
      <c r="G23" s="151"/>
      <c r="H23" s="79"/>
      <c r="I23" s="63"/>
      <c r="J23" s="63"/>
      <c r="K23" s="347"/>
      <c r="L23" s="151"/>
      <c r="M23" s="348"/>
    </row>
    <row r="24" spans="1:15" s="7" customFormat="1" ht="12.75" customHeight="1" x14ac:dyDescent="0.2">
      <c r="A24" s="381"/>
      <c r="B24" s="365">
        <f>SUM(B22:B23)</f>
        <v>802622</v>
      </c>
      <c r="C24" s="365">
        <f>SUM(C23:C23)</f>
        <v>0</v>
      </c>
      <c r="D24" s="365">
        <f>SUM(D23:D23)</f>
        <v>0</v>
      </c>
      <c r="E24" s="365">
        <f>SUM(E23:E23)</f>
        <v>0</v>
      </c>
      <c r="F24" s="365">
        <f>SUM(F23:F23)</f>
        <v>0</v>
      </c>
      <c r="G24" s="365"/>
      <c r="H24" s="367">
        <f>SUM(H22:H23)</f>
        <v>802622</v>
      </c>
      <c r="I24" s="382"/>
      <c r="J24" s="371"/>
      <c r="K24" s="372"/>
      <c r="L24" s="372"/>
      <c r="M24" s="373"/>
      <c r="O24" s="8"/>
    </row>
    <row r="25" spans="1:15" s="7" customFormat="1" ht="12.75" customHeight="1" x14ac:dyDescent="0.2">
      <c r="A25" s="374"/>
      <c r="B25" s="375"/>
      <c r="C25" s="375"/>
      <c r="D25" s="375"/>
      <c r="E25" s="375"/>
      <c r="F25" s="375"/>
      <c r="G25" s="375"/>
      <c r="H25" s="376"/>
      <c r="I25" s="377"/>
      <c r="J25" s="378"/>
      <c r="K25" s="379"/>
      <c r="L25" s="379"/>
      <c r="M25" s="380"/>
      <c r="O25" s="8"/>
    </row>
    <row r="26" spans="1:15" s="7" customFormat="1" ht="12.75" customHeight="1" x14ac:dyDescent="0.2">
      <c r="A26" s="279" t="s">
        <v>42</v>
      </c>
      <c r="B26" s="32"/>
      <c r="C26" s="79"/>
      <c r="D26" s="79"/>
      <c r="E26" s="79"/>
      <c r="F26" s="32"/>
      <c r="G26" s="102"/>
      <c r="H26" s="79"/>
      <c r="I26" s="63"/>
      <c r="J26" s="63"/>
      <c r="K26" s="64"/>
      <c r="L26" s="64"/>
      <c r="M26" s="349"/>
      <c r="O26" s="8"/>
    </row>
    <row r="27" spans="1:15" s="7" customFormat="1" ht="12.75" customHeight="1" x14ac:dyDescent="0.2">
      <c r="A27" s="151">
        <v>43578</v>
      </c>
      <c r="B27" s="32">
        <v>844597</v>
      </c>
      <c r="C27" s="79"/>
      <c r="D27" s="79"/>
      <c r="E27" s="79"/>
      <c r="F27" s="32"/>
      <c r="G27" s="151">
        <v>43601</v>
      </c>
      <c r="H27" s="79">
        <v>844597</v>
      </c>
      <c r="I27" s="63" t="s">
        <v>67</v>
      </c>
      <c r="J27" s="63" t="s">
        <v>19</v>
      </c>
      <c r="K27" s="347" t="s">
        <v>71</v>
      </c>
      <c r="L27" s="151">
        <v>43578</v>
      </c>
      <c r="M27" s="432" t="s">
        <v>81</v>
      </c>
      <c r="O27" s="8"/>
    </row>
    <row r="28" spans="1:15" s="7" customFormat="1" ht="12.75" customHeight="1" x14ac:dyDescent="0.2">
      <c r="A28" s="151"/>
      <c r="B28" s="79"/>
      <c r="C28" s="32"/>
      <c r="D28" s="32"/>
      <c r="E28" s="79"/>
      <c r="F28" s="79"/>
      <c r="G28" s="151"/>
      <c r="H28" s="79"/>
      <c r="I28" s="63"/>
      <c r="J28" s="63"/>
      <c r="K28" s="347"/>
      <c r="L28" s="151"/>
      <c r="M28" s="349"/>
      <c r="O28" s="8"/>
    </row>
    <row r="29" spans="1:15" s="7" customFormat="1" ht="12.75" customHeight="1" x14ac:dyDescent="0.2">
      <c r="A29" s="381"/>
      <c r="B29" s="365">
        <f>SUM(B27:B28)</f>
        <v>844597</v>
      </c>
      <c r="C29" s="365">
        <f>SUM(C28:C28)</f>
        <v>0</v>
      </c>
      <c r="D29" s="365">
        <f>SUM(D28:D28)</f>
        <v>0</v>
      </c>
      <c r="E29" s="365">
        <f>SUM(E28:E28)</f>
        <v>0</v>
      </c>
      <c r="F29" s="365">
        <f>SUM(F28:F28)</f>
        <v>0</v>
      </c>
      <c r="G29" s="365"/>
      <c r="H29" s="367">
        <f>SUM(H27:H28)</f>
        <v>844597</v>
      </c>
      <c r="I29" s="382"/>
      <c r="J29" s="371"/>
      <c r="K29" s="372"/>
      <c r="L29" s="372"/>
      <c r="M29" s="373"/>
      <c r="O29" s="8"/>
    </row>
    <row r="30" spans="1:15" s="7" customFormat="1" ht="12.75" customHeight="1" x14ac:dyDescent="0.2">
      <c r="A30" s="374"/>
      <c r="B30" s="375"/>
      <c r="C30" s="375"/>
      <c r="D30" s="375"/>
      <c r="E30" s="375"/>
      <c r="F30" s="375"/>
      <c r="G30" s="375"/>
      <c r="H30" s="376"/>
      <c r="I30" s="377"/>
      <c r="J30" s="378"/>
      <c r="K30" s="379"/>
      <c r="L30" s="379"/>
      <c r="M30" s="380"/>
      <c r="O30" s="8"/>
    </row>
    <row r="31" spans="1:15" s="7" customFormat="1" ht="12.75" customHeight="1" x14ac:dyDescent="0.2">
      <c r="A31" s="279" t="s">
        <v>46</v>
      </c>
      <c r="B31" s="32"/>
      <c r="C31" s="79"/>
      <c r="D31" s="79"/>
      <c r="E31" s="79"/>
      <c r="F31" s="32"/>
      <c r="G31" s="102"/>
      <c r="H31" s="79"/>
      <c r="I31" s="63"/>
      <c r="J31" s="63"/>
      <c r="K31" s="64"/>
      <c r="L31" s="64"/>
      <c r="M31" s="349"/>
      <c r="O31" s="8"/>
    </row>
    <row r="32" spans="1:15" s="7" customFormat="1" ht="12.75" customHeight="1" x14ac:dyDescent="0.2">
      <c r="A32" s="151">
        <v>43591</v>
      </c>
      <c r="B32" s="32">
        <v>2453055</v>
      </c>
      <c r="C32" s="79"/>
      <c r="D32" s="79"/>
      <c r="E32" s="79"/>
      <c r="F32" s="32"/>
      <c r="G32" s="151">
        <v>43591</v>
      </c>
      <c r="H32" s="79">
        <v>2453055</v>
      </c>
      <c r="I32" s="63" t="s">
        <v>67</v>
      </c>
      <c r="J32" s="63" t="s">
        <v>19</v>
      </c>
      <c r="K32" s="347" t="s">
        <v>72</v>
      </c>
      <c r="L32" s="151">
        <v>43591</v>
      </c>
      <c r="M32" s="433" t="s">
        <v>191</v>
      </c>
      <c r="O32" s="8"/>
    </row>
    <row r="33" spans="1:15" s="7" customFormat="1" ht="12.75" customHeight="1" x14ac:dyDescent="0.2">
      <c r="A33" s="151">
        <v>43591</v>
      </c>
      <c r="B33" s="79">
        <v>834321</v>
      </c>
      <c r="C33" s="32"/>
      <c r="D33" s="32"/>
      <c r="E33" s="79"/>
      <c r="F33" s="79"/>
      <c r="G33" s="151">
        <v>43591</v>
      </c>
      <c r="H33" s="79">
        <v>834321</v>
      </c>
      <c r="I33" s="63" t="s">
        <v>67</v>
      </c>
      <c r="J33" s="63" t="s">
        <v>19</v>
      </c>
      <c r="K33" s="347" t="s">
        <v>73</v>
      </c>
      <c r="L33" s="151">
        <v>43591</v>
      </c>
      <c r="M33" s="433" t="s">
        <v>191</v>
      </c>
      <c r="O33" s="8"/>
    </row>
    <row r="34" spans="1:15" s="7" customFormat="1" ht="12.75" customHeight="1" x14ac:dyDescent="0.2">
      <c r="A34" s="151">
        <v>43591</v>
      </c>
      <c r="B34" s="79">
        <v>1260190</v>
      </c>
      <c r="C34" s="32"/>
      <c r="D34" s="32"/>
      <c r="E34" s="79"/>
      <c r="F34" s="79"/>
      <c r="G34" s="151">
        <v>43591</v>
      </c>
      <c r="H34" s="79">
        <v>1260190</v>
      </c>
      <c r="I34" s="63" t="s">
        <v>67</v>
      </c>
      <c r="J34" s="63" t="s">
        <v>19</v>
      </c>
      <c r="K34" s="347" t="s">
        <v>74</v>
      </c>
      <c r="L34" s="151">
        <v>43591</v>
      </c>
      <c r="M34" s="433" t="s">
        <v>191</v>
      </c>
      <c r="O34" s="8"/>
    </row>
    <row r="35" spans="1:15" s="7" customFormat="1" ht="12.75" customHeight="1" x14ac:dyDescent="0.2">
      <c r="A35" s="151">
        <v>43591</v>
      </c>
      <c r="B35" s="79">
        <v>3046187</v>
      </c>
      <c r="C35" s="32"/>
      <c r="D35" s="32"/>
      <c r="E35" s="79"/>
      <c r="F35" s="282"/>
      <c r="G35" s="151">
        <v>43591</v>
      </c>
      <c r="H35" s="79">
        <v>3046187</v>
      </c>
      <c r="I35" s="63" t="s">
        <v>67</v>
      </c>
      <c r="J35" s="63" t="s">
        <v>19</v>
      </c>
      <c r="K35" s="347" t="s">
        <v>75</v>
      </c>
      <c r="L35" s="151">
        <v>43591</v>
      </c>
      <c r="M35" s="433" t="s">
        <v>191</v>
      </c>
      <c r="O35" s="8"/>
    </row>
    <row r="36" spans="1:15" s="7" customFormat="1" ht="12.75" customHeight="1" x14ac:dyDescent="0.2">
      <c r="A36" s="151">
        <v>43594</v>
      </c>
      <c r="B36" s="79">
        <v>2438730</v>
      </c>
      <c r="C36" s="32"/>
      <c r="D36" s="32"/>
      <c r="E36" s="79"/>
      <c r="F36" s="282"/>
      <c r="G36" s="151">
        <v>43594</v>
      </c>
      <c r="H36" s="79">
        <v>2438730</v>
      </c>
      <c r="I36" s="63" t="s">
        <v>67</v>
      </c>
      <c r="J36" s="63" t="s">
        <v>19</v>
      </c>
      <c r="K36" s="347" t="s">
        <v>76</v>
      </c>
      <c r="L36" s="151">
        <v>43594</v>
      </c>
      <c r="M36" s="433" t="s">
        <v>82</v>
      </c>
      <c r="O36" s="8"/>
    </row>
    <row r="37" spans="1:15" s="7" customFormat="1" ht="12.75" customHeight="1" x14ac:dyDescent="0.2">
      <c r="A37" s="151">
        <v>43616</v>
      </c>
      <c r="B37" s="79">
        <v>1500000</v>
      </c>
      <c r="C37" s="32"/>
      <c r="D37" s="32"/>
      <c r="E37" s="79"/>
      <c r="F37" s="282"/>
      <c r="G37" s="151">
        <v>43616</v>
      </c>
      <c r="H37" s="79">
        <v>1500000</v>
      </c>
      <c r="I37" s="63" t="s">
        <v>67</v>
      </c>
      <c r="J37" s="63" t="s">
        <v>19</v>
      </c>
      <c r="K37" s="347" t="s">
        <v>77</v>
      </c>
      <c r="L37" s="151">
        <v>43616</v>
      </c>
      <c r="M37" s="433" t="s">
        <v>190</v>
      </c>
      <c r="O37" s="8"/>
    </row>
    <row r="38" spans="1:15" s="7" customFormat="1" ht="12.75" customHeight="1" x14ac:dyDescent="0.2">
      <c r="A38" s="151"/>
      <c r="B38" s="79"/>
      <c r="C38" s="32"/>
      <c r="D38" s="32"/>
      <c r="E38" s="79"/>
      <c r="F38" s="282"/>
      <c r="G38" s="151"/>
      <c r="H38" s="79"/>
      <c r="I38" s="63"/>
      <c r="J38" s="63"/>
      <c r="K38" s="347"/>
      <c r="L38" s="151"/>
      <c r="M38" s="349"/>
      <c r="O38" s="8"/>
    </row>
    <row r="39" spans="1:15" s="7" customFormat="1" ht="12.75" customHeight="1" x14ac:dyDescent="0.2">
      <c r="A39" s="381"/>
      <c r="B39" s="365">
        <f>SUM(B32:B37)</f>
        <v>11532483</v>
      </c>
      <c r="C39" s="365">
        <f t="shared" ref="C39:F39" si="0">SUM(C33:C34)</f>
        <v>0</v>
      </c>
      <c r="D39" s="365">
        <f t="shared" si="0"/>
        <v>0</v>
      </c>
      <c r="E39" s="365">
        <f t="shared" si="0"/>
        <v>0</v>
      </c>
      <c r="F39" s="365">
        <f t="shared" si="0"/>
        <v>0</v>
      </c>
      <c r="G39" s="365"/>
      <c r="H39" s="367">
        <f>SUM(H32:H37)</f>
        <v>11532483</v>
      </c>
      <c r="I39" s="382"/>
      <c r="J39" s="371"/>
      <c r="K39" s="372"/>
      <c r="L39" s="372"/>
      <c r="M39" s="373"/>
      <c r="O39" s="8"/>
    </row>
    <row r="40" spans="1:15" s="7" customFormat="1" ht="12.75" customHeight="1" x14ac:dyDescent="0.2">
      <c r="A40" s="353"/>
      <c r="B40" s="361"/>
      <c r="C40" s="362"/>
      <c r="D40" s="362"/>
      <c r="E40" s="362"/>
      <c r="F40" s="361"/>
      <c r="G40" s="287"/>
      <c r="H40" s="362"/>
      <c r="I40" s="225"/>
      <c r="J40" s="225"/>
      <c r="K40" s="288"/>
      <c r="L40" s="288"/>
      <c r="M40" s="380"/>
      <c r="O40" s="8"/>
    </row>
    <row r="41" spans="1:15" s="7" customFormat="1" ht="12.75" customHeight="1" x14ac:dyDescent="0.2">
      <c r="A41" s="353" t="s">
        <v>51</v>
      </c>
      <c r="B41" s="361"/>
      <c r="C41" s="362"/>
      <c r="D41" s="362"/>
      <c r="E41" s="362"/>
      <c r="F41" s="361"/>
      <c r="G41" s="287"/>
      <c r="H41" s="362"/>
      <c r="I41" s="225"/>
      <c r="J41" s="225"/>
      <c r="K41" s="288"/>
      <c r="L41" s="288"/>
      <c r="M41" s="380"/>
      <c r="O41" s="8"/>
    </row>
    <row r="42" spans="1:15" s="7" customFormat="1" ht="12.75" customHeight="1" x14ac:dyDescent="0.2">
      <c r="A42" s="151">
        <v>43620</v>
      </c>
      <c r="B42" s="32">
        <v>301</v>
      </c>
      <c r="C42" s="79"/>
      <c r="D42" s="79"/>
      <c r="E42" s="79"/>
      <c r="F42" s="32"/>
      <c r="G42" s="151">
        <v>43620</v>
      </c>
      <c r="H42" s="79">
        <v>301</v>
      </c>
      <c r="I42" s="63" t="s">
        <v>67</v>
      </c>
      <c r="J42" s="63" t="s">
        <v>19</v>
      </c>
      <c r="K42" s="347" t="s">
        <v>78</v>
      </c>
      <c r="L42" s="151">
        <v>43620</v>
      </c>
      <c r="M42" s="433" t="s">
        <v>191</v>
      </c>
      <c r="O42" s="8"/>
    </row>
    <row r="43" spans="1:15" s="7" customFormat="1" ht="12.75" customHeight="1" x14ac:dyDescent="0.2">
      <c r="A43" s="151">
        <v>43620</v>
      </c>
      <c r="B43" s="32">
        <v>635</v>
      </c>
      <c r="C43" s="79"/>
      <c r="D43" s="79"/>
      <c r="E43" s="79"/>
      <c r="F43" s="32"/>
      <c r="G43" s="151">
        <v>43620</v>
      </c>
      <c r="H43" s="79">
        <v>635</v>
      </c>
      <c r="I43" s="63" t="s">
        <v>67</v>
      </c>
      <c r="J43" s="63" t="s">
        <v>19</v>
      </c>
      <c r="K43" s="347" t="s">
        <v>79</v>
      </c>
      <c r="L43" s="151">
        <v>43620</v>
      </c>
      <c r="M43" s="433" t="s">
        <v>191</v>
      </c>
      <c r="O43" s="8"/>
    </row>
    <row r="44" spans="1:15" s="7" customFormat="1" ht="12.75" customHeight="1" x14ac:dyDescent="0.2">
      <c r="A44" s="151">
        <v>43635</v>
      </c>
      <c r="B44" s="79">
        <v>2295738</v>
      </c>
      <c r="C44" s="32"/>
      <c r="D44" s="32"/>
      <c r="E44" s="79"/>
      <c r="F44" s="79"/>
      <c r="G44" s="151">
        <v>43635</v>
      </c>
      <c r="H44" s="79">
        <v>2295738</v>
      </c>
      <c r="I44" s="63" t="s">
        <v>67</v>
      </c>
      <c r="J44" s="63" t="s">
        <v>19</v>
      </c>
      <c r="K44" s="347" t="s">
        <v>80</v>
      </c>
      <c r="L44" s="151">
        <v>43635</v>
      </c>
      <c r="M44" s="433" t="s">
        <v>82</v>
      </c>
      <c r="O44" s="8"/>
    </row>
    <row r="45" spans="1:15" s="7" customFormat="1" ht="12.75" customHeight="1" x14ac:dyDescent="0.2">
      <c r="A45" s="352"/>
      <c r="B45" s="79"/>
      <c r="C45" s="32"/>
      <c r="D45" s="32"/>
      <c r="E45" s="79"/>
      <c r="F45" s="282"/>
      <c r="G45" s="150"/>
      <c r="H45" s="79"/>
      <c r="I45" s="63"/>
      <c r="J45" s="63"/>
      <c r="K45" s="347"/>
      <c r="L45" s="282"/>
      <c r="M45" s="349"/>
      <c r="O45" s="8"/>
    </row>
    <row r="46" spans="1:15" s="7" customFormat="1" ht="12.75" customHeight="1" x14ac:dyDescent="0.2">
      <c r="A46" s="381"/>
      <c r="B46" s="365">
        <f>SUM(B42:B44)</f>
        <v>2296674</v>
      </c>
      <c r="C46" s="365">
        <f t="shared" ref="C46:F46" si="1">SUM(C43:C44)</f>
        <v>0</v>
      </c>
      <c r="D46" s="365">
        <f t="shared" si="1"/>
        <v>0</v>
      </c>
      <c r="E46" s="365">
        <f t="shared" si="1"/>
        <v>0</v>
      </c>
      <c r="F46" s="365">
        <f t="shared" si="1"/>
        <v>0</v>
      </c>
      <c r="G46" s="365"/>
      <c r="H46" s="367">
        <f>SUM(H42:H44)</f>
        <v>2296674</v>
      </c>
      <c r="I46" s="382"/>
      <c r="J46" s="371"/>
      <c r="K46" s="372"/>
      <c r="L46" s="372"/>
      <c r="M46" s="373"/>
      <c r="O46" s="8"/>
    </row>
    <row r="47" spans="1:15" s="7" customFormat="1" ht="12.75" customHeight="1" x14ac:dyDescent="0.2">
      <c r="A47" s="374"/>
      <c r="B47" s="375"/>
      <c r="C47" s="375"/>
      <c r="D47" s="375"/>
      <c r="E47" s="375"/>
      <c r="F47" s="375"/>
      <c r="G47" s="375"/>
      <c r="H47" s="376"/>
      <c r="I47" s="377"/>
      <c r="J47" s="378"/>
      <c r="K47" s="379"/>
      <c r="L47" s="379"/>
      <c r="M47" s="380"/>
      <c r="O47" s="8"/>
    </row>
    <row r="48" spans="1:15" s="7" customFormat="1" ht="12.75" customHeight="1" x14ac:dyDescent="0.2">
      <c r="A48" s="353" t="s">
        <v>92</v>
      </c>
      <c r="B48" s="224"/>
      <c r="C48" s="222"/>
      <c r="D48" s="222"/>
      <c r="E48" s="222"/>
      <c r="F48" s="224"/>
      <c r="G48" s="287"/>
      <c r="H48" s="222"/>
      <c r="I48" s="354"/>
      <c r="J48" s="354"/>
      <c r="K48" s="355"/>
      <c r="L48" s="356"/>
      <c r="M48" s="357"/>
      <c r="O48" s="8"/>
    </row>
    <row r="49" spans="1:16" s="7" customFormat="1" ht="22.5" x14ac:dyDescent="0.2">
      <c r="A49" s="151">
        <v>43649</v>
      </c>
      <c r="B49" s="94">
        <v>1500000</v>
      </c>
      <c r="C49" s="108"/>
      <c r="D49" s="94"/>
      <c r="E49" s="94"/>
      <c r="F49" s="94"/>
      <c r="G49" s="151">
        <v>43649</v>
      </c>
      <c r="H49" s="94">
        <v>1500000</v>
      </c>
      <c r="I49" s="63" t="s">
        <v>67</v>
      </c>
      <c r="J49" s="63" t="s">
        <v>19</v>
      </c>
      <c r="K49" s="253" t="s">
        <v>134</v>
      </c>
      <c r="L49" s="151">
        <v>43649</v>
      </c>
      <c r="M49" s="358" t="s">
        <v>135</v>
      </c>
      <c r="O49" s="8"/>
    </row>
    <row r="50" spans="1:16" s="7" customFormat="1" ht="12" x14ac:dyDescent="0.2">
      <c r="A50" s="151">
        <v>43649</v>
      </c>
      <c r="B50" s="94">
        <v>571654</v>
      </c>
      <c r="C50" s="108"/>
      <c r="D50" s="94"/>
      <c r="E50" s="94"/>
      <c r="F50" s="94"/>
      <c r="G50" s="151">
        <v>43649</v>
      </c>
      <c r="H50" s="94">
        <v>571654</v>
      </c>
      <c r="I50" s="63" t="s">
        <v>67</v>
      </c>
      <c r="J50" s="63" t="s">
        <v>19</v>
      </c>
      <c r="K50" s="253" t="s">
        <v>161</v>
      </c>
      <c r="L50" s="151"/>
      <c r="M50" s="358"/>
      <c r="O50" s="8"/>
    </row>
    <row r="51" spans="1:16" s="7" customFormat="1" ht="22.5" x14ac:dyDescent="0.2">
      <c r="A51" s="151">
        <v>43649</v>
      </c>
      <c r="B51" s="94">
        <v>7928778.5099999998</v>
      </c>
      <c r="C51" s="108"/>
      <c r="D51" s="94"/>
      <c r="E51" s="94"/>
      <c r="F51" s="94"/>
      <c r="G51" s="151">
        <v>43650</v>
      </c>
      <c r="H51" s="94">
        <v>7928778.5099999998</v>
      </c>
      <c r="I51" s="63" t="s">
        <v>67</v>
      </c>
      <c r="J51" s="63" t="s">
        <v>19</v>
      </c>
      <c r="K51" s="253" t="s">
        <v>136</v>
      </c>
      <c r="L51" s="151">
        <v>43649</v>
      </c>
      <c r="M51" s="358" t="s">
        <v>135</v>
      </c>
      <c r="O51" s="8"/>
    </row>
    <row r="52" spans="1:16" s="7" customFormat="1" ht="24" x14ac:dyDescent="0.2">
      <c r="A52" s="151">
        <v>43664</v>
      </c>
      <c r="B52" s="94">
        <v>794051</v>
      </c>
      <c r="C52" s="108"/>
      <c r="D52" s="94"/>
      <c r="E52" s="94"/>
      <c r="F52" s="94"/>
      <c r="G52" s="151">
        <v>43664</v>
      </c>
      <c r="H52" s="94">
        <v>794051.1</v>
      </c>
      <c r="I52" s="63" t="s">
        <v>67</v>
      </c>
      <c r="J52" s="63" t="s">
        <v>19</v>
      </c>
      <c r="K52" s="253" t="s">
        <v>137</v>
      </c>
      <c r="L52" s="151">
        <v>43664</v>
      </c>
      <c r="M52" s="348" t="s">
        <v>81</v>
      </c>
      <c r="O52" s="8"/>
    </row>
    <row r="53" spans="1:16" s="7" customFormat="1" ht="12.75" customHeight="1" x14ac:dyDescent="0.2">
      <c r="A53" s="151"/>
      <c r="B53" s="94"/>
      <c r="C53" s="108"/>
      <c r="D53" s="94"/>
      <c r="E53" s="94"/>
      <c r="F53" s="94"/>
      <c r="G53" s="151"/>
      <c r="H53" s="94"/>
      <c r="I53" s="63"/>
      <c r="J53" s="63"/>
      <c r="K53" s="253"/>
      <c r="L53" s="151"/>
      <c r="M53" s="348"/>
      <c r="O53" s="8"/>
    </row>
    <row r="54" spans="1:16" s="7" customFormat="1" ht="12.75" customHeight="1" x14ac:dyDescent="0.2">
      <c r="A54" s="364"/>
      <c r="B54" s="315">
        <f>SUM(B49:B52)</f>
        <v>10794483.51</v>
      </c>
      <c r="C54" s="315">
        <f>SUM(C48:C53)</f>
        <v>0</v>
      </c>
      <c r="D54" s="315">
        <f>SUM(D48:D53)</f>
        <v>0</v>
      </c>
      <c r="E54" s="315">
        <f>SUM(E48:E53)</f>
        <v>0</v>
      </c>
      <c r="F54" s="315">
        <f>SUM(F48:F53)</f>
        <v>0</v>
      </c>
      <c r="G54" s="366"/>
      <c r="H54" s="303">
        <f>SUM(H49:H52)</f>
        <v>10794483.609999999</v>
      </c>
      <c r="I54" s="368"/>
      <c r="J54" s="368"/>
      <c r="K54" s="309"/>
      <c r="L54" s="284"/>
      <c r="M54" s="369"/>
      <c r="O54" s="8"/>
    </row>
    <row r="55" spans="1:16" s="7" customFormat="1" ht="12.75" customHeight="1" x14ac:dyDescent="0.2">
      <c r="A55" s="353" t="s">
        <v>138</v>
      </c>
      <c r="B55" s="224"/>
      <c r="C55" s="222"/>
      <c r="D55" s="222"/>
      <c r="E55" s="222"/>
      <c r="F55" s="224"/>
      <c r="G55" s="287"/>
      <c r="H55" s="222"/>
      <c r="I55" s="225"/>
      <c r="J55" s="225"/>
      <c r="K55" s="301"/>
      <c r="L55" s="288"/>
      <c r="M55" s="357"/>
      <c r="O55" s="8"/>
    </row>
    <row r="56" spans="1:16" s="7" customFormat="1" ht="22.5" x14ac:dyDescent="0.2">
      <c r="A56" s="151">
        <v>43683</v>
      </c>
      <c r="B56" s="94">
        <v>500000</v>
      </c>
      <c r="C56" s="110"/>
      <c r="D56" s="94"/>
      <c r="E56" s="94"/>
      <c r="F56" s="94"/>
      <c r="G56" s="151">
        <v>43683</v>
      </c>
      <c r="H56" s="94">
        <v>500000</v>
      </c>
      <c r="I56" s="63" t="s">
        <v>67</v>
      </c>
      <c r="J56" s="63" t="s">
        <v>19</v>
      </c>
      <c r="K56" s="253" t="s">
        <v>139</v>
      </c>
      <c r="L56" s="151">
        <v>43683</v>
      </c>
      <c r="M56" s="358" t="s">
        <v>135</v>
      </c>
      <c r="O56" s="8"/>
      <c r="P56" s="468"/>
    </row>
    <row r="57" spans="1:16" s="7" customFormat="1" ht="12" x14ac:dyDescent="0.2">
      <c r="A57" s="151">
        <v>43707</v>
      </c>
      <c r="B57" s="94">
        <v>3664918</v>
      </c>
      <c r="C57" s="110"/>
      <c r="D57" s="94"/>
      <c r="E57" s="94"/>
      <c r="F57" s="94"/>
      <c r="G57" s="151">
        <v>43707</v>
      </c>
      <c r="H57" s="94">
        <v>3664918</v>
      </c>
      <c r="I57" s="63" t="s">
        <v>67</v>
      </c>
      <c r="J57" s="63" t="s">
        <v>19</v>
      </c>
      <c r="K57" s="253" t="s">
        <v>140</v>
      </c>
      <c r="L57" s="151">
        <v>43707</v>
      </c>
      <c r="M57" s="348" t="s">
        <v>82</v>
      </c>
      <c r="O57" s="8"/>
      <c r="P57" s="468"/>
    </row>
    <row r="58" spans="1:16" s="7" customFormat="1" ht="22.5" x14ac:dyDescent="0.2">
      <c r="A58" s="151">
        <v>43707</v>
      </c>
      <c r="B58" s="94">
        <v>977228.3</v>
      </c>
      <c r="C58" s="110"/>
      <c r="D58" s="94"/>
      <c r="E58" s="94"/>
      <c r="F58" s="94"/>
      <c r="G58" s="151">
        <v>43707</v>
      </c>
      <c r="H58" s="94">
        <v>977228.3</v>
      </c>
      <c r="I58" s="63" t="s">
        <v>67</v>
      </c>
      <c r="J58" s="63" t="s">
        <v>19</v>
      </c>
      <c r="K58" s="253" t="s">
        <v>141</v>
      </c>
      <c r="L58" s="151">
        <v>43707</v>
      </c>
      <c r="M58" s="359" t="s">
        <v>142</v>
      </c>
      <c r="O58" s="8"/>
      <c r="P58" s="468"/>
    </row>
    <row r="59" spans="1:16" s="7" customFormat="1" ht="12.75" customHeight="1" x14ac:dyDescent="0.2">
      <c r="A59" s="151"/>
      <c r="B59" s="94"/>
      <c r="C59" s="110"/>
      <c r="D59" s="94"/>
      <c r="E59" s="94"/>
      <c r="F59" s="94"/>
      <c r="G59" s="151"/>
      <c r="H59" s="94"/>
      <c r="I59" s="63"/>
      <c r="J59" s="63"/>
      <c r="K59" s="253"/>
      <c r="L59" s="151"/>
      <c r="M59" s="358"/>
      <c r="O59" s="8"/>
      <c r="P59" s="468"/>
    </row>
    <row r="60" spans="1:16" s="7" customFormat="1" ht="12.75" customHeight="1" x14ac:dyDescent="0.2">
      <c r="A60" s="370"/>
      <c r="B60" s="315">
        <f>SUM(B56:B59)</f>
        <v>5142146.3</v>
      </c>
      <c r="C60" s="315">
        <f>SUM(C56:C59)</f>
        <v>0</v>
      </c>
      <c r="D60" s="315">
        <f>SUM(D56:D59)</f>
        <v>0</v>
      </c>
      <c r="E60" s="315">
        <f>SUM(E56:E59)</f>
        <v>0</v>
      </c>
      <c r="F60" s="315">
        <f>SUM(F56:F59)</f>
        <v>0</v>
      </c>
      <c r="G60" s="315"/>
      <c r="H60" s="303">
        <f>SUM(H56:H59)</f>
        <v>5142146.3</v>
      </c>
      <c r="I60" s="371"/>
      <c r="J60" s="371"/>
      <c r="K60" s="292"/>
      <c r="L60" s="372"/>
      <c r="M60" s="373"/>
      <c r="O60" s="8"/>
      <c r="P60" s="468"/>
    </row>
    <row r="61" spans="1:16" s="7" customFormat="1" ht="12.75" customHeight="1" x14ac:dyDescent="0.2">
      <c r="A61" s="353"/>
      <c r="B61" s="224"/>
      <c r="C61" s="222"/>
      <c r="D61" s="222"/>
      <c r="E61" s="222"/>
      <c r="F61" s="224"/>
      <c r="G61" s="287"/>
      <c r="H61" s="222"/>
      <c r="I61" s="225"/>
      <c r="J61" s="225"/>
      <c r="K61" s="301"/>
      <c r="L61" s="288"/>
      <c r="M61" s="357"/>
      <c r="O61" s="8"/>
      <c r="P61" s="468"/>
    </row>
    <row r="62" spans="1:16" s="7" customFormat="1" ht="12.75" customHeight="1" x14ac:dyDescent="0.2">
      <c r="A62" s="353" t="s">
        <v>105</v>
      </c>
      <c r="B62" s="224"/>
      <c r="C62" s="222"/>
      <c r="D62" s="222"/>
      <c r="E62" s="222"/>
      <c r="F62" s="224"/>
      <c r="G62" s="287"/>
      <c r="H62" s="222"/>
      <c r="I62" s="225"/>
      <c r="J62" s="225"/>
      <c r="K62" s="301"/>
      <c r="L62" s="288"/>
      <c r="M62" s="357"/>
      <c r="O62" s="8"/>
      <c r="P62" s="468"/>
    </row>
    <row r="63" spans="1:16" s="7" customFormat="1" ht="33.75" x14ac:dyDescent="0.2">
      <c r="A63" s="151">
        <v>43712</v>
      </c>
      <c r="B63" s="101">
        <v>500000</v>
      </c>
      <c r="C63" s="94"/>
      <c r="D63" s="94"/>
      <c r="E63" s="94"/>
      <c r="F63" s="101"/>
      <c r="G63" s="151">
        <v>43795</v>
      </c>
      <c r="H63" s="94">
        <v>500000</v>
      </c>
      <c r="I63" s="63" t="s">
        <v>67</v>
      </c>
      <c r="J63" s="63" t="s">
        <v>19</v>
      </c>
      <c r="K63" s="467" t="s">
        <v>143</v>
      </c>
      <c r="L63" s="151">
        <v>43712</v>
      </c>
      <c r="M63" s="359" t="s">
        <v>144</v>
      </c>
      <c r="O63" s="8"/>
      <c r="P63" s="468"/>
    </row>
    <row r="64" spans="1:16" s="7" customFormat="1" ht="12.75" customHeight="1" x14ac:dyDescent="0.2">
      <c r="A64" s="151"/>
      <c r="B64" s="101"/>
      <c r="C64" s="94"/>
      <c r="D64" s="94"/>
      <c r="E64" s="94"/>
      <c r="F64" s="101"/>
      <c r="G64" s="151"/>
      <c r="H64" s="94"/>
      <c r="I64" s="63"/>
      <c r="J64" s="63"/>
      <c r="K64" s="253"/>
      <c r="L64" s="151"/>
      <c r="M64" s="348"/>
      <c r="O64" s="8"/>
    </row>
    <row r="65" spans="1:15" s="7" customFormat="1" ht="12.75" customHeight="1" x14ac:dyDescent="0.2">
      <c r="A65" s="151"/>
      <c r="B65" s="94"/>
      <c r="C65" s="101"/>
      <c r="D65" s="101"/>
      <c r="E65" s="94"/>
      <c r="F65" s="94"/>
      <c r="G65" s="151"/>
      <c r="H65" s="94"/>
      <c r="I65" s="63"/>
      <c r="J65" s="63"/>
      <c r="K65" s="253"/>
      <c r="L65" s="151"/>
      <c r="M65" s="348"/>
      <c r="O65" s="8"/>
    </row>
    <row r="66" spans="1:15" s="7" customFormat="1" ht="12.75" customHeight="1" x14ac:dyDescent="0.2">
      <c r="A66" s="381"/>
      <c r="B66" s="315">
        <f>SUM(B63:B65)</f>
        <v>500000</v>
      </c>
      <c r="C66" s="315">
        <f>SUM(C65:C65)</f>
        <v>0</v>
      </c>
      <c r="D66" s="315">
        <f>SUM(D65:D65)</f>
        <v>0</v>
      </c>
      <c r="E66" s="315">
        <f>SUM(E65:E65)</f>
        <v>0</v>
      </c>
      <c r="F66" s="315">
        <f>SUM(F65:F65)</f>
        <v>0</v>
      </c>
      <c r="G66" s="315"/>
      <c r="H66" s="303">
        <f>SUM(H63:H65)</f>
        <v>500000</v>
      </c>
      <c r="I66" s="382"/>
      <c r="J66" s="371"/>
      <c r="K66" s="292"/>
      <c r="L66" s="372"/>
      <c r="M66" s="373"/>
      <c r="O66" s="8"/>
    </row>
    <row r="67" spans="1:15" s="7" customFormat="1" ht="12.75" customHeight="1" x14ac:dyDescent="0.2">
      <c r="A67" s="374"/>
      <c r="B67" s="286"/>
      <c r="C67" s="286"/>
      <c r="D67" s="286"/>
      <c r="E67" s="286"/>
      <c r="F67" s="286"/>
      <c r="G67" s="286"/>
      <c r="H67" s="223"/>
      <c r="I67" s="377"/>
      <c r="J67" s="378"/>
      <c r="K67" s="313"/>
      <c r="L67" s="379"/>
      <c r="M67" s="380"/>
      <c r="O67" s="8"/>
    </row>
    <row r="68" spans="1:15" s="7" customFormat="1" ht="12.75" customHeight="1" x14ac:dyDescent="0.2">
      <c r="A68" s="279" t="s">
        <v>110</v>
      </c>
      <c r="B68" s="101"/>
      <c r="C68" s="94"/>
      <c r="D68" s="94"/>
      <c r="E68" s="94"/>
      <c r="F68" s="101"/>
      <c r="G68" s="102"/>
      <c r="H68" s="94"/>
      <c r="I68" s="63"/>
      <c r="J68" s="63"/>
      <c r="K68" s="97"/>
      <c r="L68" s="64"/>
      <c r="M68" s="349"/>
      <c r="O68" s="8"/>
    </row>
    <row r="69" spans="1:15" s="7" customFormat="1" ht="22.5" x14ac:dyDescent="0.2">
      <c r="A69" s="151">
        <v>43752</v>
      </c>
      <c r="B69" s="101">
        <v>500000</v>
      </c>
      <c r="C69" s="94"/>
      <c r="D69" s="94"/>
      <c r="E69" s="94"/>
      <c r="F69" s="101"/>
      <c r="G69" s="151">
        <v>43822</v>
      </c>
      <c r="H69" s="94">
        <v>500000</v>
      </c>
      <c r="I69" s="63" t="s">
        <v>67</v>
      </c>
      <c r="J69" s="63" t="s">
        <v>19</v>
      </c>
      <c r="K69" s="253" t="s">
        <v>145</v>
      </c>
      <c r="L69" s="64" t="s">
        <v>146</v>
      </c>
      <c r="M69" s="359" t="s">
        <v>147</v>
      </c>
      <c r="O69" s="8"/>
    </row>
    <row r="70" spans="1:15" s="7" customFormat="1" ht="22.5" x14ac:dyDescent="0.2">
      <c r="A70" s="151">
        <v>43756</v>
      </c>
      <c r="B70" s="101">
        <v>3000000</v>
      </c>
      <c r="C70" s="94"/>
      <c r="D70" s="94"/>
      <c r="E70" s="94"/>
      <c r="F70" s="101"/>
      <c r="G70" s="151">
        <v>43756</v>
      </c>
      <c r="H70" s="94">
        <v>3000000</v>
      </c>
      <c r="I70" s="63" t="s">
        <v>67</v>
      </c>
      <c r="J70" s="63" t="s">
        <v>19</v>
      </c>
      <c r="K70" s="253" t="s">
        <v>148</v>
      </c>
      <c r="L70" s="151">
        <v>43756</v>
      </c>
      <c r="M70" s="359" t="s">
        <v>149</v>
      </c>
      <c r="O70" s="8"/>
    </row>
    <row r="71" spans="1:15" s="7" customFormat="1" ht="22.5" x14ac:dyDescent="0.2">
      <c r="A71" s="151">
        <v>43761</v>
      </c>
      <c r="B71" s="101">
        <v>1000000</v>
      </c>
      <c r="C71" s="94"/>
      <c r="D71" s="94"/>
      <c r="E71" s="94"/>
      <c r="F71" s="101"/>
      <c r="G71" s="151">
        <v>43761</v>
      </c>
      <c r="H71" s="94">
        <v>1000000</v>
      </c>
      <c r="I71" s="63" t="s">
        <v>67</v>
      </c>
      <c r="J71" s="63" t="s">
        <v>19</v>
      </c>
      <c r="K71" s="253" t="s">
        <v>172</v>
      </c>
      <c r="L71" s="151">
        <v>43756</v>
      </c>
      <c r="M71" s="359" t="s">
        <v>150</v>
      </c>
      <c r="O71" s="8"/>
    </row>
    <row r="72" spans="1:15" s="7" customFormat="1" ht="33.75" x14ac:dyDescent="0.2">
      <c r="A72" s="151">
        <v>43768</v>
      </c>
      <c r="B72" s="101">
        <v>749239.08</v>
      </c>
      <c r="C72" s="94"/>
      <c r="D72" s="94"/>
      <c r="E72" s="94"/>
      <c r="F72" s="101"/>
      <c r="G72" s="151">
        <v>43768</v>
      </c>
      <c r="H72" s="94">
        <v>749239.08</v>
      </c>
      <c r="I72" s="63" t="s">
        <v>67</v>
      </c>
      <c r="J72" s="63" t="s">
        <v>19</v>
      </c>
      <c r="K72" s="253" t="s">
        <v>173</v>
      </c>
      <c r="L72" s="151">
        <v>43768</v>
      </c>
      <c r="M72" s="359" t="s">
        <v>151</v>
      </c>
      <c r="O72" s="8"/>
    </row>
    <row r="73" spans="1:15" s="7" customFormat="1" ht="12.75" customHeight="1" x14ac:dyDescent="0.2">
      <c r="A73" s="151"/>
      <c r="B73" s="94"/>
      <c r="C73" s="101"/>
      <c r="D73" s="101"/>
      <c r="E73" s="94"/>
      <c r="F73" s="94"/>
      <c r="G73" s="151"/>
      <c r="H73" s="94"/>
      <c r="I73" s="63"/>
      <c r="J73" s="63"/>
      <c r="K73" s="253"/>
      <c r="L73" s="151"/>
      <c r="M73" s="349"/>
      <c r="O73" s="8"/>
    </row>
    <row r="74" spans="1:15" s="7" customFormat="1" ht="12.75" customHeight="1" x14ac:dyDescent="0.2">
      <c r="A74" s="381"/>
      <c r="B74" s="315">
        <f>SUM(B69:B73)</f>
        <v>5249239.08</v>
      </c>
      <c r="C74" s="315">
        <f t="shared" ref="C74:F74" si="2">SUM(C69:C73)</f>
        <v>0</v>
      </c>
      <c r="D74" s="315">
        <f t="shared" si="2"/>
        <v>0</v>
      </c>
      <c r="E74" s="315">
        <f t="shared" si="2"/>
        <v>0</v>
      </c>
      <c r="F74" s="315">
        <f t="shared" si="2"/>
        <v>0</v>
      </c>
      <c r="G74" s="315"/>
      <c r="H74" s="303">
        <f>SUM(H69:H73)</f>
        <v>5249239.08</v>
      </c>
      <c r="I74" s="382"/>
      <c r="J74" s="371"/>
      <c r="K74" s="292"/>
      <c r="L74" s="372"/>
      <c r="M74" s="373"/>
      <c r="O74" s="8"/>
    </row>
    <row r="75" spans="1:15" s="7" customFormat="1" ht="12.75" customHeight="1" x14ac:dyDescent="0.2">
      <c r="A75" s="374"/>
      <c r="B75" s="286"/>
      <c r="C75" s="286"/>
      <c r="D75" s="286"/>
      <c r="E75" s="286"/>
      <c r="F75" s="286"/>
      <c r="G75" s="286"/>
      <c r="H75" s="223"/>
      <c r="I75" s="377"/>
      <c r="J75" s="378"/>
      <c r="K75" s="313"/>
      <c r="L75" s="379"/>
      <c r="M75" s="380"/>
      <c r="O75" s="8"/>
    </row>
    <row r="76" spans="1:15" s="7" customFormat="1" ht="12.75" customHeight="1" x14ac:dyDescent="0.2">
      <c r="A76" s="279" t="s">
        <v>116</v>
      </c>
      <c r="B76" s="101"/>
      <c r="C76" s="94"/>
      <c r="D76" s="94"/>
      <c r="E76" s="94"/>
      <c r="F76" s="101"/>
      <c r="G76" s="102"/>
      <c r="H76" s="94"/>
      <c r="I76" s="63"/>
      <c r="J76" s="63"/>
      <c r="K76" s="97"/>
      <c r="L76" s="64"/>
      <c r="M76" s="349"/>
      <c r="O76" s="8"/>
    </row>
    <row r="77" spans="1:15" s="7" customFormat="1" ht="12.75" customHeight="1" x14ac:dyDescent="0.2">
      <c r="A77" s="138">
        <v>43789</v>
      </c>
      <c r="B77" s="94">
        <v>1313291</v>
      </c>
      <c r="C77" s="94"/>
      <c r="D77" s="94"/>
      <c r="E77" s="94"/>
      <c r="F77" s="101"/>
      <c r="G77" s="151">
        <v>43789</v>
      </c>
      <c r="H77" s="94">
        <v>1313291</v>
      </c>
      <c r="I77" s="63" t="s">
        <v>67</v>
      </c>
      <c r="J77" s="63" t="s">
        <v>19</v>
      </c>
      <c r="K77" s="253" t="s">
        <v>174</v>
      </c>
      <c r="L77" s="138">
        <v>43789</v>
      </c>
      <c r="M77" s="359" t="s">
        <v>82</v>
      </c>
      <c r="O77" s="8"/>
    </row>
    <row r="78" spans="1:15" s="7" customFormat="1" ht="12" x14ac:dyDescent="0.2">
      <c r="A78" s="138">
        <v>43789</v>
      </c>
      <c r="B78" s="94">
        <v>3837</v>
      </c>
      <c r="C78" s="94"/>
      <c r="D78" s="94"/>
      <c r="E78" s="94"/>
      <c r="F78" s="101"/>
      <c r="G78" s="151">
        <v>43789</v>
      </c>
      <c r="H78" s="94">
        <v>3837</v>
      </c>
      <c r="I78" s="63" t="s">
        <v>67</v>
      </c>
      <c r="J78" s="63" t="s">
        <v>19</v>
      </c>
      <c r="K78" s="253" t="s">
        <v>175</v>
      </c>
      <c r="L78" s="138">
        <v>43789</v>
      </c>
      <c r="M78" s="359" t="s">
        <v>192</v>
      </c>
      <c r="O78" s="8"/>
    </row>
    <row r="79" spans="1:15" s="7" customFormat="1" ht="22.5" x14ac:dyDescent="0.2">
      <c r="A79" s="151">
        <v>43796</v>
      </c>
      <c r="B79" s="94">
        <v>500000</v>
      </c>
      <c r="C79" s="101"/>
      <c r="D79" s="101"/>
      <c r="E79" s="94"/>
      <c r="F79" s="94"/>
      <c r="G79" s="151">
        <v>44188</v>
      </c>
      <c r="H79" s="94">
        <v>500000</v>
      </c>
      <c r="I79" s="63" t="s">
        <v>67</v>
      </c>
      <c r="J79" s="63" t="s">
        <v>19</v>
      </c>
      <c r="K79" s="253" t="s">
        <v>176</v>
      </c>
      <c r="L79" s="151">
        <v>43796</v>
      </c>
      <c r="M79" s="359" t="s">
        <v>152</v>
      </c>
      <c r="O79" s="8"/>
    </row>
    <row r="80" spans="1:15" s="7" customFormat="1" ht="22.5" x14ac:dyDescent="0.2">
      <c r="A80" s="151">
        <v>43796</v>
      </c>
      <c r="B80" s="94">
        <v>3500000</v>
      </c>
      <c r="C80" s="101"/>
      <c r="D80" s="101"/>
      <c r="E80" s="94"/>
      <c r="F80" s="94"/>
      <c r="G80" s="151">
        <v>44188</v>
      </c>
      <c r="H80" s="94">
        <v>3500000</v>
      </c>
      <c r="I80" s="63" t="s">
        <v>67</v>
      </c>
      <c r="J80" s="63" t="s">
        <v>19</v>
      </c>
      <c r="K80" s="253" t="s">
        <v>177</v>
      </c>
      <c r="L80" s="151">
        <v>43796</v>
      </c>
      <c r="M80" s="359" t="s">
        <v>152</v>
      </c>
      <c r="O80" s="8"/>
    </row>
    <row r="81" spans="1:17" s="7" customFormat="1" ht="33.75" x14ac:dyDescent="0.2">
      <c r="A81" s="151">
        <v>43797</v>
      </c>
      <c r="B81" s="94">
        <v>1000000</v>
      </c>
      <c r="C81" s="101"/>
      <c r="D81" s="101"/>
      <c r="E81" s="94"/>
      <c r="F81" s="94"/>
      <c r="G81" s="151">
        <v>44163</v>
      </c>
      <c r="H81" s="94">
        <v>1000000</v>
      </c>
      <c r="I81" s="63" t="s">
        <v>67</v>
      </c>
      <c r="J81" s="63" t="s">
        <v>19</v>
      </c>
      <c r="K81" s="253" t="s">
        <v>178</v>
      </c>
      <c r="L81" s="151">
        <v>43797</v>
      </c>
      <c r="M81" s="359" t="s">
        <v>153</v>
      </c>
      <c r="O81" s="8"/>
    </row>
    <row r="82" spans="1:17" s="7" customFormat="1" ht="12.75" customHeight="1" x14ac:dyDescent="0.2">
      <c r="A82" s="151"/>
      <c r="B82" s="94"/>
      <c r="C82" s="101"/>
      <c r="D82" s="101"/>
      <c r="E82" s="94"/>
      <c r="F82" s="94"/>
      <c r="G82" s="151"/>
      <c r="H82" s="94"/>
      <c r="I82" s="63"/>
      <c r="J82" s="63"/>
      <c r="K82" s="347"/>
      <c r="L82" s="151"/>
      <c r="M82" s="359"/>
      <c r="O82" s="8"/>
    </row>
    <row r="83" spans="1:17" s="7" customFormat="1" ht="12.75" customHeight="1" x14ac:dyDescent="0.2">
      <c r="A83" s="381"/>
      <c r="B83" s="315">
        <f>SUM(B77:B82)</f>
        <v>6317128</v>
      </c>
      <c r="C83" s="315">
        <f t="shared" ref="C83:F83" si="3">SUM(C77:C82)</f>
        <v>0</v>
      </c>
      <c r="D83" s="315">
        <f t="shared" si="3"/>
        <v>0</v>
      </c>
      <c r="E83" s="315">
        <f t="shared" si="3"/>
        <v>0</v>
      </c>
      <c r="F83" s="315">
        <f t="shared" si="3"/>
        <v>0</v>
      </c>
      <c r="G83" s="315"/>
      <c r="H83" s="303">
        <f>SUM(H77:H82)</f>
        <v>6317128</v>
      </c>
      <c r="I83" s="382"/>
      <c r="J83" s="371"/>
      <c r="K83" s="372"/>
      <c r="L83" s="372"/>
      <c r="M83" s="373"/>
      <c r="O83" s="8"/>
    </row>
    <row r="84" spans="1:17" s="7" customFormat="1" ht="12.75" customHeight="1" x14ac:dyDescent="0.2">
      <c r="A84" s="374"/>
      <c r="B84" s="286"/>
      <c r="C84" s="286"/>
      <c r="D84" s="286"/>
      <c r="E84" s="286"/>
      <c r="F84" s="286"/>
      <c r="G84" s="286"/>
      <c r="H84" s="223"/>
      <c r="I84" s="377"/>
      <c r="J84" s="378"/>
      <c r="K84" s="379"/>
      <c r="L84" s="379"/>
      <c r="M84" s="380"/>
      <c r="O84" s="8"/>
    </row>
    <row r="85" spans="1:17" s="7" customFormat="1" ht="12.75" customHeight="1" x14ac:dyDescent="0.2">
      <c r="A85" s="279" t="s">
        <v>154</v>
      </c>
      <c r="B85" s="101"/>
      <c r="C85" s="94"/>
      <c r="D85" s="94"/>
      <c r="E85" s="94"/>
      <c r="F85" s="101"/>
      <c r="G85" s="151"/>
      <c r="H85" s="94"/>
      <c r="I85" s="63"/>
      <c r="J85" s="63"/>
      <c r="K85" s="64"/>
      <c r="L85" s="64"/>
      <c r="M85" s="349"/>
      <c r="O85" s="8"/>
    </row>
    <row r="86" spans="1:17" s="7" customFormat="1" ht="12.75" customHeight="1" x14ac:dyDescent="0.2">
      <c r="A86" s="138">
        <v>43801</v>
      </c>
      <c r="B86" s="94">
        <v>19768</v>
      </c>
      <c r="C86" s="94"/>
      <c r="D86" s="94"/>
      <c r="E86" s="94"/>
      <c r="F86" s="101"/>
      <c r="G86" s="151">
        <v>43801</v>
      </c>
      <c r="H86" s="94">
        <v>19768</v>
      </c>
      <c r="I86" s="63" t="s">
        <v>67</v>
      </c>
      <c r="J86" s="63" t="s">
        <v>19</v>
      </c>
      <c r="K86" s="253" t="s">
        <v>179</v>
      </c>
      <c r="L86" s="138">
        <v>43801</v>
      </c>
      <c r="M86" s="359" t="s">
        <v>192</v>
      </c>
      <c r="O86" s="8"/>
    </row>
    <row r="87" spans="1:17" s="7" customFormat="1" ht="12.75" customHeight="1" x14ac:dyDescent="0.2">
      <c r="A87" s="151">
        <v>43812</v>
      </c>
      <c r="B87" s="101">
        <v>20000000</v>
      </c>
      <c r="C87" s="94"/>
      <c r="D87" s="94"/>
      <c r="E87" s="94"/>
      <c r="F87" s="101"/>
      <c r="G87" s="151">
        <v>43812</v>
      </c>
      <c r="H87" s="94">
        <v>20000000</v>
      </c>
      <c r="I87" s="63" t="s">
        <v>67</v>
      </c>
      <c r="J87" s="63" t="s">
        <v>19</v>
      </c>
      <c r="K87" s="253" t="s">
        <v>180</v>
      </c>
      <c r="L87" s="151">
        <v>43812</v>
      </c>
      <c r="M87" s="434" t="s">
        <v>193</v>
      </c>
      <c r="O87" s="8"/>
    </row>
    <row r="88" spans="1:17" s="7" customFormat="1" ht="15.6" customHeight="1" x14ac:dyDescent="0.2">
      <c r="A88" s="151">
        <v>43818</v>
      </c>
      <c r="B88" s="101">
        <v>71221.490000000005</v>
      </c>
      <c r="C88" s="94"/>
      <c r="D88" s="94"/>
      <c r="E88" s="94"/>
      <c r="F88" s="101"/>
      <c r="G88" s="151">
        <v>43818</v>
      </c>
      <c r="H88" s="94">
        <v>71221.490000000005</v>
      </c>
      <c r="I88" s="63" t="s">
        <v>67</v>
      </c>
      <c r="J88" s="63" t="s">
        <v>19</v>
      </c>
      <c r="K88" s="253" t="s">
        <v>181</v>
      </c>
      <c r="L88" s="151">
        <v>43818</v>
      </c>
      <c r="M88" s="434" t="s">
        <v>194</v>
      </c>
      <c r="O88" s="8"/>
    </row>
    <row r="89" spans="1:17" s="7" customFormat="1" ht="28.9" customHeight="1" x14ac:dyDescent="0.2">
      <c r="A89" s="151">
        <v>43818</v>
      </c>
      <c r="B89" s="101">
        <v>1000000</v>
      </c>
      <c r="C89" s="94"/>
      <c r="D89" s="94"/>
      <c r="E89" s="94"/>
      <c r="F89" s="101"/>
      <c r="G89" s="151">
        <v>43818</v>
      </c>
      <c r="H89" s="94">
        <v>1000000</v>
      </c>
      <c r="I89" s="63" t="s">
        <v>67</v>
      </c>
      <c r="J89" s="63" t="s">
        <v>19</v>
      </c>
      <c r="K89" s="253" t="s">
        <v>182</v>
      </c>
      <c r="L89" s="151">
        <v>43818</v>
      </c>
      <c r="M89" s="359" t="s">
        <v>195</v>
      </c>
      <c r="O89" s="8"/>
    </row>
    <row r="90" spans="1:17" s="7" customFormat="1" ht="33.6" customHeight="1" x14ac:dyDescent="0.2">
      <c r="A90" s="151">
        <v>43830</v>
      </c>
      <c r="B90" s="94">
        <v>1000000</v>
      </c>
      <c r="C90" s="94"/>
      <c r="D90" s="94"/>
      <c r="E90" s="94"/>
      <c r="F90" s="101"/>
      <c r="G90" s="151">
        <v>43830</v>
      </c>
      <c r="H90" s="94">
        <v>1000000</v>
      </c>
      <c r="I90" s="63" t="s">
        <v>67</v>
      </c>
      <c r="J90" s="63" t="s">
        <v>19</v>
      </c>
      <c r="K90" s="253" t="s">
        <v>183</v>
      </c>
      <c r="L90" s="151">
        <v>43830</v>
      </c>
      <c r="M90" s="359" t="s">
        <v>196</v>
      </c>
      <c r="O90" s="256"/>
      <c r="Q90" s="257"/>
    </row>
    <row r="91" spans="1:17" s="7" customFormat="1" ht="12.75" customHeight="1" x14ac:dyDescent="0.2">
      <c r="A91" s="138">
        <v>43830</v>
      </c>
      <c r="B91" s="94">
        <v>374193</v>
      </c>
      <c r="C91" s="94"/>
      <c r="D91" s="94"/>
      <c r="E91" s="94"/>
      <c r="F91" s="101"/>
      <c r="G91" s="151">
        <v>43830</v>
      </c>
      <c r="H91" s="94">
        <v>374193</v>
      </c>
      <c r="I91" s="63" t="s">
        <v>67</v>
      </c>
      <c r="J91" s="63" t="s">
        <v>19</v>
      </c>
      <c r="K91" s="253" t="s">
        <v>184</v>
      </c>
      <c r="L91" s="151">
        <v>43830</v>
      </c>
      <c r="M91" s="359" t="s">
        <v>192</v>
      </c>
      <c r="O91" s="256"/>
      <c r="Q91" s="254"/>
    </row>
    <row r="92" spans="1:17" s="7" customFormat="1" ht="12.75" customHeight="1" x14ac:dyDescent="0.2">
      <c r="A92" s="138">
        <v>43830</v>
      </c>
      <c r="B92" s="94">
        <v>371232</v>
      </c>
      <c r="C92" s="101"/>
      <c r="D92" s="101"/>
      <c r="E92" s="94"/>
      <c r="F92" s="94"/>
      <c r="G92" s="151">
        <v>43830</v>
      </c>
      <c r="H92" s="94">
        <v>371232</v>
      </c>
      <c r="I92" s="63" t="s">
        <v>67</v>
      </c>
      <c r="J92" s="63" t="s">
        <v>19</v>
      </c>
      <c r="K92" s="253" t="s">
        <v>185</v>
      </c>
      <c r="L92" s="151">
        <v>43830</v>
      </c>
      <c r="M92" s="359" t="s">
        <v>82</v>
      </c>
      <c r="O92" s="256"/>
      <c r="Q92" s="257"/>
    </row>
    <row r="93" spans="1:17" s="7" customFormat="1" ht="12.75" customHeight="1" x14ac:dyDescent="0.2">
      <c r="A93" s="352"/>
      <c r="B93" s="94"/>
      <c r="C93" s="101"/>
      <c r="D93" s="101"/>
      <c r="E93" s="94"/>
      <c r="F93" s="282"/>
      <c r="G93" s="150"/>
      <c r="H93" s="101"/>
      <c r="I93" s="63"/>
      <c r="J93" s="63"/>
      <c r="K93" s="219"/>
      <c r="L93" s="282"/>
      <c r="M93" s="349"/>
      <c r="O93" s="256"/>
      <c r="Q93" s="257"/>
    </row>
    <row r="94" spans="1:17" s="7" customFormat="1" ht="12.75" customHeight="1" x14ac:dyDescent="0.2">
      <c r="A94" s="350"/>
      <c r="B94" s="247">
        <f>SUM(B86:B92)</f>
        <v>22836414.489999998</v>
      </c>
      <c r="C94" s="247">
        <f>SUM(C92:C92)</f>
        <v>0</v>
      </c>
      <c r="D94" s="247">
        <f>SUM(D92:D92)</f>
        <v>0</v>
      </c>
      <c r="E94" s="247">
        <f>SUM(E92:E92)</f>
        <v>0</v>
      </c>
      <c r="F94" s="247">
        <f>SUM(F92:F92)</f>
        <v>0</v>
      </c>
      <c r="G94" s="247"/>
      <c r="H94" s="247">
        <f>SUM(H86:H92)</f>
        <v>22836414.489999998</v>
      </c>
      <c r="I94" s="351"/>
      <c r="J94" s="65"/>
      <c r="K94" s="66"/>
      <c r="L94" s="66"/>
      <c r="M94" s="349"/>
      <c r="O94" s="8"/>
    </row>
    <row r="95" spans="1:17" s="7" customFormat="1" ht="12.75" customHeight="1" x14ac:dyDescent="0.2">
      <c r="A95" s="350"/>
      <c r="B95" s="247"/>
      <c r="C95" s="247"/>
      <c r="D95" s="247"/>
      <c r="E95" s="247"/>
      <c r="F95" s="247"/>
      <c r="G95" s="247"/>
      <c r="H95" s="247"/>
      <c r="I95" s="351"/>
      <c r="J95" s="65"/>
      <c r="K95" s="66"/>
      <c r="L95" s="66"/>
      <c r="M95" s="349"/>
      <c r="O95" s="8"/>
    </row>
    <row r="96" spans="1:17" s="7" customFormat="1" ht="12.75" customHeight="1" x14ac:dyDescent="0.2">
      <c r="A96" s="194" t="s">
        <v>14</v>
      </c>
      <c r="B96" s="383">
        <f>(B14+B19+B24+B29+B39+B46+B54+B60+B66+B74+B83+B94)</f>
        <v>71087746.379999995</v>
      </c>
      <c r="C96" s="132">
        <f t="shared" ref="C96:G96" si="4">(C14+C19+C24+C29+C39+C46+C54+C60+C66+C74+C83+C94)</f>
        <v>0</v>
      </c>
      <c r="D96" s="132">
        <f t="shared" si="4"/>
        <v>0</v>
      </c>
      <c r="E96" s="132">
        <f t="shared" si="4"/>
        <v>0</v>
      </c>
      <c r="F96" s="132">
        <f t="shared" si="4"/>
        <v>0</v>
      </c>
      <c r="G96" s="132">
        <f t="shared" si="4"/>
        <v>0</v>
      </c>
      <c r="H96" s="383">
        <f>(H14+H19+H24+H29+H39+H46+H54+H60+H66+H74+H83+H94)</f>
        <v>71087746.479999989</v>
      </c>
      <c r="I96" s="133"/>
      <c r="J96" s="133"/>
      <c r="K96" s="134"/>
      <c r="L96" s="134"/>
      <c r="M96" s="268"/>
      <c r="O96" s="256"/>
      <c r="Q96" s="255"/>
    </row>
    <row r="97" spans="1:17" s="6" customFormat="1" x14ac:dyDescent="0.2">
      <c r="A97" s="9"/>
      <c r="B97" s="10"/>
      <c r="C97" s="11"/>
      <c r="D97" s="12"/>
      <c r="E97" s="13"/>
      <c r="F97" s="13"/>
      <c r="G97" s="14"/>
      <c r="H97" s="15"/>
      <c r="I97" s="17"/>
      <c r="J97" s="18"/>
      <c r="K97" s="19"/>
      <c r="L97" s="20"/>
      <c r="M97" s="269"/>
      <c r="O97" s="5"/>
    </row>
    <row r="98" spans="1:17" s="6" customFormat="1" x14ac:dyDescent="0.2">
      <c r="A98" s="9"/>
      <c r="B98" s="10"/>
      <c r="C98" s="11"/>
      <c r="D98" s="12"/>
      <c r="E98" s="13"/>
      <c r="F98" s="13"/>
      <c r="G98" s="14"/>
      <c r="H98" s="15"/>
      <c r="I98" s="17"/>
      <c r="J98" s="18"/>
      <c r="K98" s="19"/>
      <c r="L98" s="20"/>
      <c r="M98" s="269"/>
      <c r="O98" s="5"/>
    </row>
    <row r="99" spans="1:17" s="6" customFormat="1" ht="12" x14ac:dyDescent="0.2">
      <c r="A99" s="9"/>
      <c r="B99" s="10"/>
      <c r="C99" s="11"/>
      <c r="D99" s="12"/>
      <c r="E99" s="13"/>
      <c r="F99" s="13"/>
      <c r="G99" s="14"/>
      <c r="H99" s="15"/>
      <c r="I99" s="17"/>
      <c r="J99" s="18"/>
      <c r="K99" s="19"/>
      <c r="L99" s="20"/>
      <c r="M99" s="269"/>
      <c r="O99" s="5"/>
      <c r="Q99" s="255"/>
    </row>
    <row r="100" spans="1:17" s="6" customFormat="1" x14ac:dyDescent="0.2">
      <c r="A100" s="9"/>
      <c r="B100" s="13"/>
      <c r="C100" s="11"/>
      <c r="D100" s="12"/>
      <c r="E100" s="13"/>
      <c r="F100" s="13"/>
      <c r="G100" s="14"/>
      <c r="H100" s="15">
        <f>+H96-71087746.48</f>
        <v>0</v>
      </c>
      <c r="I100" s="17"/>
      <c r="J100" s="18"/>
      <c r="K100" s="19"/>
      <c r="L100" s="20"/>
      <c r="M100" s="269"/>
      <c r="O100" s="5"/>
    </row>
    <row r="101" spans="1:17" x14ac:dyDescent="0.2">
      <c r="A101" s="143"/>
      <c r="B101" s="143"/>
      <c r="C101" s="144"/>
      <c r="D101" s="143"/>
      <c r="E101" s="143"/>
      <c r="F101" s="143"/>
      <c r="G101" s="143"/>
      <c r="H101" s="263"/>
      <c r="I101" s="23"/>
      <c r="J101" s="24"/>
      <c r="K101" s="25"/>
      <c r="L101" s="26"/>
      <c r="M101" s="270"/>
      <c r="N101" s="9"/>
      <c r="O101" s="3"/>
    </row>
    <row r="102" spans="1:17" x14ac:dyDescent="0.2">
      <c r="A102" s="143"/>
      <c r="B102" s="143"/>
      <c r="C102" s="144"/>
      <c r="D102" s="143"/>
      <c r="E102" s="143"/>
      <c r="F102" s="143"/>
      <c r="G102" s="143"/>
      <c r="H102" s="143"/>
      <c r="I102" s="143"/>
      <c r="J102" s="143"/>
      <c r="K102" s="143"/>
      <c r="L102" s="143"/>
      <c r="M102" s="271"/>
      <c r="O102" s="3"/>
    </row>
    <row r="103" spans="1:17" x14ac:dyDescent="0.2">
      <c r="A103" s="143"/>
      <c r="B103" s="143"/>
      <c r="C103" s="144"/>
      <c r="D103" s="143"/>
      <c r="E103" s="143"/>
      <c r="F103" s="143"/>
      <c r="G103" s="143"/>
      <c r="H103" s="264"/>
      <c r="I103" s="143"/>
      <c r="J103" s="143"/>
      <c r="K103" s="143"/>
      <c r="L103" s="143"/>
      <c r="M103" s="271"/>
      <c r="O103" s="3"/>
    </row>
    <row r="104" spans="1:17" x14ac:dyDescent="0.2">
      <c r="A104" s="143"/>
      <c r="B104" s="143"/>
      <c r="C104" s="144"/>
      <c r="D104" s="143"/>
      <c r="E104" s="143"/>
      <c r="F104" s="143"/>
      <c r="G104" s="143"/>
      <c r="H104" s="143"/>
      <c r="I104" s="143"/>
      <c r="J104" s="143"/>
      <c r="K104" s="143"/>
      <c r="L104" s="143"/>
      <c r="M104" s="271"/>
      <c r="O104" s="3"/>
    </row>
    <row r="105" spans="1:17" x14ac:dyDescent="0.2">
      <c r="A105" s="143"/>
      <c r="B105" s="143"/>
      <c r="C105" s="144"/>
      <c r="D105" s="143"/>
      <c r="E105" s="143"/>
      <c r="F105" s="143"/>
      <c r="G105" s="143"/>
      <c r="H105" s="143"/>
      <c r="I105" s="143"/>
      <c r="J105" s="143"/>
      <c r="K105" s="143"/>
      <c r="L105" s="143"/>
      <c r="M105" s="271"/>
      <c r="O105" s="3"/>
    </row>
    <row r="106" spans="1:17" x14ac:dyDescent="0.2">
      <c r="A106" s="143"/>
      <c r="B106" s="143"/>
      <c r="C106" s="143"/>
      <c r="D106" s="143"/>
      <c r="E106" s="143"/>
      <c r="F106" s="143"/>
      <c r="G106" s="143"/>
      <c r="H106" s="143"/>
      <c r="I106" s="143"/>
      <c r="J106" s="143"/>
      <c r="K106" s="143"/>
      <c r="L106" s="143"/>
      <c r="M106" s="271"/>
      <c r="O106" s="3"/>
    </row>
  </sheetData>
  <mergeCells count="9">
    <mergeCell ref="L1:M1"/>
    <mergeCell ref="K7:L7"/>
    <mergeCell ref="M7:M8"/>
    <mergeCell ref="I7:J7"/>
    <mergeCell ref="A7:A8"/>
    <mergeCell ref="B7:B8"/>
    <mergeCell ref="C7:F7"/>
    <mergeCell ref="G7:H7"/>
    <mergeCell ref="M2:N2"/>
  </mergeCells>
  <pageMargins left="0.47244094488188981" right="3.937007874015748E-2" top="0.35433070866141736" bottom="0.55118110236220474" header="0.31496062992125984" footer="0.31496062992125984"/>
  <pageSetup scale="82" fitToHeight="0" orientation="landscape" verticalDpi="300" r:id="rId1"/>
  <headerFooter>
    <oddHeader>&amp;R&amp;"Arial,Negrita"FORMATO IP-5</oddHeader>
    <oddFooter>&amp;RPágina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6"/>
  <sheetViews>
    <sheetView zoomScaleNormal="100" zoomScaleSheetLayoutView="112" workbookViewId="0">
      <selection activeCell="D36" sqref="D36"/>
    </sheetView>
  </sheetViews>
  <sheetFormatPr baseColWidth="10" defaultColWidth="11.42578125" defaultRowHeight="11.25" x14ac:dyDescent="0.2"/>
  <cols>
    <col min="1" max="1" width="9.85546875" style="3" bestFit="1" customWidth="1"/>
    <col min="2" max="2" width="14.140625" style="3" customWidth="1"/>
    <col min="3" max="3" width="15.42578125" style="29" customWidth="1"/>
    <col min="4" max="4" width="12.5703125" style="30" customWidth="1"/>
    <col min="5" max="5" width="13.28515625" style="3" customWidth="1"/>
    <col min="6" max="6" width="13.42578125" style="3" customWidth="1"/>
    <col min="7" max="7" width="9.7109375" style="3" customWidth="1"/>
    <col min="8" max="8" width="15" style="3" customWidth="1"/>
    <col min="9" max="9" width="11.5703125" style="31" bestFit="1" customWidth="1"/>
    <col min="10" max="10" width="13.85546875" style="31" bestFit="1" customWidth="1"/>
    <col min="11" max="11" width="8.7109375" style="3" customWidth="1"/>
    <col min="12" max="12" width="8.5703125" style="3" bestFit="1" customWidth="1"/>
    <col min="13" max="13" width="13.28515625" style="3" customWidth="1"/>
    <col min="14" max="14" width="11.42578125" style="3"/>
    <col min="15" max="15" width="11.7109375" style="4" customWidth="1"/>
    <col min="16" max="16384" width="11.42578125" style="3"/>
  </cols>
  <sheetData>
    <row r="1" spans="1:15" s="49" customFormat="1" ht="15.75" x14ac:dyDescent="0.25">
      <c r="A1" s="42"/>
      <c r="B1" s="42"/>
      <c r="C1" s="40"/>
      <c r="D1" s="41"/>
      <c r="E1" s="42"/>
      <c r="F1" s="74"/>
      <c r="G1" s="75"/>
      <c r="H1" s="69"/>
      <c r="I1" s="44"/>
      <c r="J1" s="45"/>
      <c r="K1" s="46"/>
      <c r="L1" s="47"/>
      <c r="M1" s="48"/>
      <c r="O1" s="50"/>
    </row>
    <row r="2" spans="1:15" s="49" customFormat="1" ht="15.75" x14ac:dyDescent="0.25">
      <c r="A2" s="450" t="s">
        <v>197</v>
      </c>
      <c r="B2" s="205"/>
      <c r="C2" s="206"/>
      <c r="D2" s="200"/>
      <c r="E2" s="173"/>
      <c r="F2" s="207"/>
      <c r="G2" s="180"/>
      <c r="H2" s="175"/>
      <c r="I2" s="181"/>
      <c r="J2" s="182"/>
      <c r="K2" s="208"/>
      <c r="L2" s="191"/>
      <c r="M2" s="209"/>
      <c r="O2" s="50"/>
    </row>
    <row r="3" spans="1:15" s="49" customFormat="1" ht="15.75" x14ac:dyDescent="0.25">
      <c r="A3" s="205" t="s">
        <v>28</v>
      </c>
      <c r="B3" s="205"/>
      <c r="C3" s="206"/>
      <c r="D3" s="200"/>
      <c r="E3" s="173"/>
      <c r="F3" s="207"/>
      <c r="G3" s="180"/>
      <c r="H3" s="175"/>
      <c r="I3" s="181"/>
      <c r="J3" s="182"/>
      <c r="K3" s="208"/>
      <c r="L3" s="191"/>
      <c r="M3" s="209"/>
      <c r="O3" s="50"/>
    </row>
    <row r="4" spans="1:15" s="49" customFormat="1" ht="15.75" x14ac:dyDescent="0.25">
      <c r="A4" s="173" t="s">
        <v>162</v>
      </c>
      <c r="B4" s="173"/>
      <c r="C4" s="199"/>
      <c r="D4" s="200"/>
      <c r="E4" s="173"/>
      <c r="F4" s="201"/>
      <c r="G4" s="185"/>
      <c r="H4" s="180"/>
      <c r="I4" s="188"/>
      <c r="J4" s="189"/>
      <c r="K4" s="190"/>
      <c r="L4" s="191"/>
      <c r="M4" s="192"/>
      <c r="O4" s="50"/>
    </row>
    <row r="5" spans="1:15" s="49" customFormat="1" ht="15.75" x14ac:dyDescent="0.25">
      <c r="A5" s="435" t="s">
        <v>186</v>
      </c>
      <c r="B5" s="229"/>
      <c r="C5" s="200"/>
      <c r="D5" s="200"/>
      <c r="E5" s="210"/>
      <c r="F5" s="185"/>
      <c r="G5" s="185"/>
      <c r="H5" s="201"/>
      <c r="I5" s="184"/>
      <c r="J5" s="189"/>
      <c r="K5" s="190"/>
      <c r="L5" s="191"/>
      <c r="M5" s="192"/>
      <c r="O5" s="50"/>
    </row>
    <row r="6" spans="1:15" s="49" customFormat="1" ht="15.75" x14ac:dyDescent="0.25">
      <c r="A6" s="60"/>
      <c r="B6" s="211"/>
      <c r="C6" s="212"/>
      <c r="D6" s="213"/>
      <c r="E6" s="173"/>
      <c r="F6" s="185"/>
      <c r="G6" s="185"/>
      <c r="H6" s="214"/>
      <c r="I6" s="188"/>
      <c r="J6" s="189"/>
      <c r="K6" s="190"/>
      <c r="L6" s="191"/>
      <c r="M6" s="192"/>
      <c r="O6" s="50"/>
    </row>
    <row r="7" spans="1:15" s="1" customFormat="1" ht="12.75" x14ac:dyDescent="0.2">
      <c r="A7" s="36"/>
      <c r="B7" s="36"/>
      <c r="C7" s="37"/>
      <c r="D7" s="38"/>
      <c r="E7" s="36"/>
      <c r="F7" s="36"/>
      <c r="G7" s="36"/>
      <c r="H7" s="73"/>
      <c r="I7" s="39"/>
      <c r="J7" s="39"/>
      <c r="K7" s="36"/>
      <c r="L7" s="36"/>
      <c r="M7" s="36"/>
      <c r="O7" s="35"/>
    </row>
    <row r="8" spans="1:15" s="33" customFormat="1" ht="15.75" customHeight="1" x14ac:dyDescent="0.2">
      <c r="A8" s="484" t="s">
        <v>0</v>
      </c>
      <c r="B8" s="484" t="s">
        <v>2</v>
      </c>
      <c r="C8" s="490" t="s">
        <v>3</v>
      </c>
      <c r="D8" s="490"/>
      <c r="E8" s="490"/>
      <c r="F8" s="490"/>
      <c r="G8" s="491" t="s">
        <v>4</v>
      </c>
      <c r="H8" s="491"/>
      <c r="I8" s="492" t="s">
        <v>5</v>
      </c>
      <c r="J8" s="492"/>
      <c r="K8" s="493" t="s">
        <v>6</v>
      </c>
      <c r="L8" s="493"/>
      <c r="M8" s="489" t="s">
        <v>7</v>
      </c>
      <c r="O8" s="34"/>
    </row>
    <row r="9" spans="1:15" s="33" customFormat="1" ht="35.25" customHeight="1" x14ac:dyDescent="0.2">
      <c r="A9" s="484"/>
      <c r="B9" s="484"/>
      <c r="C9" s="451" t="s">
        <v>24</v>
      </c>
      <c r="D9" s="452" t="s">
        <v>25</v>
      </c>
      <c r="E9" s="452" t="s">
        <v>26</v>
      </c>
      <c r="F9" s="453" t="s">
        <v>8</v>
      </c>
      <c r="G9" s="454" t="s">
        <v>0</v>
      </c>
      <c r="H9" s="454" t="s">
        <v>9</v>
      </c>
      <c r="I9" s="454" t="s">
        <v>10</v>
      </c>
      <c r="J9" s="453" t="s">
        <v>11</v>
      </c>
      <c r="K9" s="458" t="s">
        <v>1</v>
      </c>
      <c r="L9" s="459" t="s">
        <v>0</v>
      </c>
      <c r="M9" s="489"/>
      <c r="O9" s="34"/>
    </row>
    <row r="10" spans="1:15" ht="12.75" customHeight="1" x14ac:dyDescent="0.2">
      <c r="A10" s="123" t="s">
        <v>35</v>
      </c>
      <c r="B10" s="146"/>
      <c r="C10" s="147"/>
      <c r="D10" s="147"/>
      <c r="E10" s="147"/>
      <c r="F10" s="146"/>
      <c r="G10" s="126"/>
      <c r="H10" s="147"/>
      <c r="I10" s="148"/>
      <c r="J10" s="148"/>
      <c r="K10" s="149"/>
      <c r="L10" s="149"/>
      <c r="M10" s="129"/>
    </row>
    <row r="11" spans="1:15" s="83" customFormat="1" ht="12.75" customHeight="1" x14ac:dyDescent="0.2">
      <c r="A11" s="137">
        <v>43524</v>
      </c>
      <c r="B11" s="81">
        <v>1906947</v>
      </c>
      <c r="C11" s="103"/>
      <c r="D11" s="81"/>
      <c r="E11" s="81"/>
      <c r="F11" s="81">
        <f>SUM(C11:E11)</f>
        <v>0</v>
      </c>
      <c r="G11" s="137">
        <v>43487</v>
      </c>
      <c r="H11" s="81">
        <v>1906947</v>
      </c>
      <c r="I11" s="82" t="s">
        <v>83</v>
      </c>
      <c r="J11" s="82" t="s">
        <v>19</v>
      </c>
      <c r="K11" s="105" t="s">
        <v>30</v>
      </c>
      <c r="L11" s="137">
        <v>43524</v>
      </c>
      <c r="M11" s="230" t="s">
        <v>84</v>
      </c>
      <c r="O11" s="84"/>
    </row>
    <row r="12" spans="1:15" s="7" customFormat="1" ht="12.75" customHeight="1" x14ac:dyDescent="0.2">
      <c r="A12" s="131"/>
      <c r="B12" s="152">
        <f>SUM(B11:B11)</f>
        <v>1906947</v>
      </c>
      <c r="C12" s="153">
        <f>SUM(C11:C11)</f>
        <v>0</v>
      </c>
      <c r="D12" s="153">
        <f>SUM(D11:D11)</f>
        <v>0</v>
      </c>
      <c r="E12" s="153">
        <f>SUM(E11:E11)</f>
        <v>0</v>
      </c>
      <c r="F12" s="153">
        <f>SUM(F11:F11)</f>
        <v>0</v>
      </c>
      <c r="G12" s="153"/>
      <c r="H12" s="153">
        <f>SUM(H11:H11)</f>
        <v>1906947</v>
      </c>
      <c r="I12" s="65"/>
      <c r="J12" s="65"/>
      <c r="K12" s="66"/>
      <c r="L12" s="66"/>
      <c r="M12" s="154"/>
      <c r="O12" s="8"/>
    </row>
    <row r="13" spans="1:15" s="7" customFormat="1" ht="12.75" customHeight="1" x14ac:dyDescent="0.2">
      <c r="A13" s="123" t="s">
        <v>154</v>
      </c>
      <c r="B13" s="124"/>
      <c r="C13" s="125"/>
      <c r="D13" s="125"/>
      <c r="E13" s="125"/>
      <c r="F13" s="124"/>
      <c r="G13" s="126"/>
      <c r="H13" s="125"/>
      <c r="I13" s="148"/>
      <c r="J13" s="148"/>
      <c r="K13" s="149"/>
      <c r="L13" s="149"/>
      <c r="M13" s="129"/>
      <c r="O13" s="8"/>
    </row>
    <row r="14" spans="1:15" s="7" customFormat="1" ht="12.75" customHeight="1" x14ac:dyDescent="0.2">
      <c r="A14" s="137">
        <v>43830</v>
      </c>
      <c r="B14" s="95">
        <v>1201439</v>
      </c>
      <c r="C14" s="103"/>
      <c r="D14" s="95"/>
      <c r="E14" s="95"/>
      <c r="F14" s="95">
        <f>SUM(C14:E14)</f>
        <v>0</v>
      </c>
      <c r="G14" s="137">
        <v>43830</v>
      </c>
      <c r="H14" s="95">
        <v>1201439</v>
      </c>
      <c r="I14" s="82" t="s">
        <v>83</v>
      </c>
      <c r="J14" s="82" t="s">
        <v>19</v>
      </c>
      <c r="K14" s="105" t="s">
        <v>60</v>
      </c>
      <c r="L14" s="137">
        <v>43830</v>
      </c>
      <c r="M14" s="230" t="s">
        <v>84</v>
      </c>
      <c r="O14" s="8"/>
    </row>
    <row r="15" spans="1:15" ht="12.75" customHeight="1" x14ac:dyDescent="0.2">
      <c r="A15" s="131"/>
      <c r="B15" s="246">
        <f>SUM(B14:B14)</f>
        <v>1201439</v>
      </c>
      <c r="C15" s="247">
        <f>SUM(C14:C14)</f>
        <v>0</v>
      </c>
      <c r="D15" s="247">
        <f>SUM(D14:D14)</f>
        <v>0</v>
      </c>
      <c r="E15" s="247">
        <f>SUM(E14:E14)</f>
        <v>0</v>
      </c>
      <c r="F15" s="247">
        <f>SUM(F14:F14)</f>
        <v>0</v>
      </c>
      <c r="G15" s="247"/>
      <c r="H15" s="247">
        <f>SUM(H14:H14)</f>
        <v>1201439</v>
      </c>
      <c r="I15" s="65"/>
      <c r="J15" s="65"/>
      <c r="K15" s="66"/>
      <c r="L15" s="66"/>
      <c r="M15" s="154"/>
    </row>
    <row r="16" spans="1:15" ht="12.75" customHeight="1" x14ac:dyDescent="0.2">
      <c r="A16" s="130"/>
      <c r="B16" s="112"/>
      <c r="C16" s="94"/>
      <c r="D16" s="94"/>
      <c r="E16" s="94"/>
      <c r="F16" s="101"/>
      <c r="G16" s="102"/>
      <c r="H16" s="94"/>
      <c r="I16" s="63"/>
      <c r="J16" s="63"/>
      <c r="K16" s="64"/>
      <c r="L16" s="64"/>
      <c r="M16" s="121"/>
    </row>
    <row r="17" spans="1:16" ht="12.75" customHeight="1" x14ac:dyDescent="0.2">
      <c r="A17" s="194" t="s">
        <v>14</v>
      </c>
      <c r="B17" s="384">
        <f>(B12+B15)</f>
        <v>3108386</v>
      </c>
      <c r="C17" s="195">
        <f t="shared" ref="C17:F17" si="0">(C11)</f>
        <v>0</v>
      </c>
      <c r="D17" s="195">
        <f t="shared" si="0"/>
        <v>0</v>
      </c>
      <c r="E17" s="195">
        <f t="shared" si="0"/>
        <v>0</v>
      </c>
      <c r="F17" s="195">
        <f t="shared" si="0"/>
        <v>0</v>
      </c>
      <c r="G17" s="195"/>
      <c r="H17" s="384">
        <f>(H12+H15)</f>
        <v>3108386</v>
      </c>
      <c r="I17" s="133"/>
      <c r="J17" s="133"/>
      <c r="K17" s="134"/>
      <c r="L17" s="134"/>
      <c r="M17" s="135"/>
    </row>
    <row r="18" spans="1:16" s="6" customFormat="1" x14ac:dyDescent="0.2">
      <c r="A18" s="9"/>
      <c r="B18" s="10"/>
      <c r="C18" s="11"/>
      <c r="D18" s="12"/>
      <c r="E18" s="13"/>
      <c r="F18" s="13"/>
      <c r="G18" s="14"/>
      <c r="H18" s="15"/>
      <c r="I18" s="17"/>
      <c r="J18" s="18"/>
      <c r="K18" s="19"/>
      <c r="L18" s="20"/>
      <c r="M18" s="21"/>
      <c r="O18" s="5"/>
    </row>
    <row r="19" spans="1:16" s="6" customFormat="1" x14ac:dyDescent="0.2">
      <c r="A19" s="9"/>
      <c r="B19" s="10"/>
      <c r="C19" s="11"/>
      <c r="D19" s="12"/>
      <c r="E19" s="13"/>
      <c r="F19" s="13"/>
      <c r="G19" s="14"/>
      <c r="H19" s="15"/>
      <c r="I19" s="17"/>
      <c r="J19" s="18"/>
      <c r="K19" s="19"/>
      <c r="L19" s="20"/>
      <c r="M19" s="21"/>
      <c r="O19" s="5"/>
    </row>
    <row r="20" spans="1:16" s="6" customFormat="1" x14ac:dyDescent="0.2">
      <c r="A20" s="9"/>
      <c r="B20" s="10"/>
      <c r="C20" s="11"/>
      <c r="D20" s="12"/>
      <c r="E20" s="13"/>
      <c r="F20" s="13"/>
      <c r="G20" s="14"/>
      <c r="H20" s="15"/>
      <c r="I20" s="17"/>
      <c r="J20" s="18"/>
      <c r="K20" s="19"/>
      <c r="L20" s="20"/>
      <c r="M20" s="21"/>
      <c r="O20" s="5"/>
    </row>
    <row r="21" spans="1:16" s="6" customFormat="1" x14ac:dyDescent="0.2">
      <c r="A21" s="9"/>
      <c r="B21" s="10"/>
      <c r="C21" s="11"/>
      <c r="D21" s="12"/>
      <c r="E21" s="13"/>
      <c r="F21" s="13"/>
      <c r="G21" s="14"/>
      <c r="H21" s="15"/>
      <c r="I21" s="17"/>
      <c r="J21" s="18"/>
      <c r="K21" s="19"/>
      <c r="L21" s="20"/>
      <c r="M21" s="21"/>
      <c r="O21" s="5"/>
    </row>
    <row r="22" spans="1:16" s="6" customFormat="1" x14ac:dyDescent="0.2">
      <c r="A22" s="9"/>
      <c r="B22" s="10"/>
      <c r="C22" s="11"/>
      <c r="D22" s="12"/>
      <c r="E22" s="13"/>
      <c r="F22" s="13"/>
      <c r="G22" s="14"/>
      <c r="H22" s="15"/>
      <c r="I22" s="17"/>
      <c r="J22" s="18"/>
      <c r="K22" s="19"/>
      <c r="L22" s="20"/>
      <c r="M22" s="21"/>
      <c r="O22" s="5"/>
    </row>
    <row r="23" spans="1:16" s="6" customFormat="1" x14ac:dyDescent="0.2">
      <c r="A23" s="9"/>
      <c r="B23" s="10"/>
      <c r="C23" s="11"/>
      <c r="D23" s="12"/>
      <c r="E23" s="13"/>
      <c r="F23" s="13"/>
      <c r="G23" s="14"/>
      <c r="H23" s="15"/>
      <c r="I23" s="17"/>
      <c r="J23" s="18"/>
      <c r="K23" s="19"/>
      <c r="L23" s="20"/>
      <c r="M23" s="21"/>
      <c r="O23" s="5"/>
    </row>
    <row r="24" spans="1:16" s="6" customFormat="1" x14ac:dyDescent="0.2">
      <c r="A24" s="9"/>
      <c r="B24" s="10"/>
      <c r="C24" s="11"/>
      <c r="D24" s="12"/>
      <c r="E24" s="13"/>
      <c r="F24" s="13"/>
      <c r="G24" s="14"/>
      <c r="H24" s="15"/>
      <c r="I24" s="17"/>
      <c r="J24" s="18"/>
      <c r="K24" s="19"/>
      <c r="L24" s="20"/>
      <c r="M24" s="21"/>
      <c r="O24" s="5"/>
    </row>
    <row r="25" spans="1:16" s="6" customFormat="1" x14ac:dyDescent="0.2">
      <c r="A25" s="9"/>
      <c r="B25" s="13"/>
      <c r="C25" s="11"/>
      <c r="D25" s="12"/>
      <c r="E25" s="13"/>
      <c r="F25" s="13"/>
      <c r="G25" s="14"/>
      <c r="H25" s="15"/>
      <c r="I25" s="17"/>
      <c r="J25" s="18"/>
      <c r="K25" s="19"/>
      <c r="L25" s="20"/>
      <c r="M25" s="21"/>
      <c r="O25" s="5"/>
    </row>
    <row r="26" spans="1:16" s="6" customFormat="1" x14ac:dyDescent="0.2">
      <c r="A26" s="9"/>
      <c r="B26" s="78"/>
      <c r="C26" s="11"/>
      <c r="D26" s="12"/>
      <c r="E26" s="13"/>
      <c r="F26" s="13"/>
      <c r="G26" s="14"/>
      <c r="H26" s="15"/>
      <c r="I26" s="17"/>
      <c r="J26" s="18"/>
      <c r="K26" s="19"/>
      <c r="L26" s="20"/>
      <c r="M26" s="21"/>
      <c r="O26" s="5"/>
    </row>
    <row r="27" spans="1:16" s="6" customFormat="1" x14ac:dyDescent="0.2">
      <c r="A27" s="9"/>
      <c r="B27" s="10"/>
      <c r="C27" s="11"/>
      <c r="D27" s="12"/>
      <c r="E27" s="13"/>
      <c r="F27" s="13"/>
      <c r="G27" s="14"/>
      <c r="H27" s="15"/>
      <c r="I27" s="17"/>
      <c r="J27" s="18"/>
      <c r="K27" s="19"/>
      <c r="L27" s="20"/>
      <c r="M27" s="21"/>
      <c r="O27" s="5"/>
    </row>
    <row r="28" spans="1:16" s="6" customFormat="1" x14ac:dyDescent="0.2">
      <c r="A28" s="9"/>
      <c r="B28" s="10"/>
      <c r="C28" s="11"/>
      <c r="D28" s="12" t="s">
        <v>13</v>
      </c>
      <c r="E28" s="13"/>
      <c r="F28" s="13"/>
      <c r="G28" s="14"/>
      <c r="H28" s="15"/>
      <c r="I28" s="17"/>
      <c r="J28" s="18"/>
      <c r="K28" s="19"/>
      <c r="L28" s="20"/>
      <c r="M28" s="21"/>
      <c r="O28" s="5"/>
    </row>
    <row r="29" spans="1:16" s="6" customFormat="1" x14ac:dyDescent="0.2">
      <c r="A29" s="9"/>
      <c r="B29" s="10"/>
      <c r="C29" s="11"/>
      <c r="D29" s="12"/>
      <c r="E29" s="13"/>
      <c r="F29" s="15" t="s">
        <v>12</v>
      </c>
      <c r="G29" s="14"/>
      <c r="H29" s="15"/>
      <c r="I29" s="17"/>
      <c r="J29" s="18"/>
      <c r="K29" s="19"/>
      <c r="L29" s="20"/>
      <c r="M29" s="21"/>
      <c r="O29" s="5"/>
    </row>
    <row r="30" spans="1:16" s="6" customFormat="1" x14ac:dyDescent="0.2">
      <c r="A30" s="9"/>
      <c r="B30" s="10"/>
      <c r="C30" s="10"/>
      <c r="D30" s="10"/>
      <c r="E30" s="10"/>
      <c r="F30" s="10"/>
      <c r="G30" s="10"/>
      <c r="H30" s="22"/>
      <c r="I30" s="23"/>
      <c r="J30" s="24"/>
      <c r="K30" s="25"/>
      <c r="L30" s="26"/>
      <c r="M30" s="27"/>
      <c r="N30" s="9"/>
      <c r="P30" s="5"/>
    </row>
    <row r="31" spans="1:16" x14ac:dyDescent="0.2">
      <c r="C31" s="28"/>
      <c r="D31" s="3"/>
      <c r="H31" s="22"/>
      <c r="I31" s="23"/>
      <c r="J31" s="24"/>
      <c r="K31" s="25"/>
      <c r="L31" s="26"/>
      <c r="M31" s="27"/>
      <c r="N31" s="9"/>
      <c r="O31" s="3"/>
    </row>
    <row r="32" spans="1:16" x14ac:dyDescent="0.2">
      <c r="C32" s="28"/>
      <c r="D32" s="3"/>
      <c r="I32" s="3"/>
      <c r="J32" s="3"/>
      <c r="O32" s="3"/>
    </row>
    <row r="33" spans="3:15" x14ac:dyDescent="0.2">
      <c r="C33" s="28"/>
      <c r="D33" s="3"/>
      <c r="I33" s="3"/>
      <c r="J33" s="3"/>
      <c r="O33" s="3"/>
    </row>
    <row r="34" spans="3:15" x14ac:dyDescent="0.2">
      <c r="C34" s="28"/>
      <c r="D34" s="3"/>
      <c r="I34" s="3"/>
      <c r="J34" s="3"/>
      <c r="O34" s="3"/>
    </row>
    <row r="35" spans="3:15" x14ac:dyDescent="0.2">
      <c r="C35" s="28"/>
      <c r="D35" s="3"/>
      <c r="I35" s="3"/>
      <c r="J35" s="3"/>
      <c r="O35" s="3"/>
    </row>
    <row r="36" spans="3:15" x14ac:dyDescent="0.2">
      <c r="C36" s="3"/>
      <c r="D36" s="3"/>
      <c r="I36" s="3"/>
      <c r="J36" s="3"/>
      <c r="O36" s="3"/>
    </row>
  </sheetData>
  <mergeCells count="7">
    <mergeCell ref="M8:M9"/>
    <mergeCell ref="A8:A9"/>
    <mergeCell ref="B8:B9"/>
    <mergeCell ref="C8:F8"/>
    <mergeCell ref="G8:H8"/>
    <mergeCell ref="I8:J8"/>
    <mergeCell ref="K8:L8"/>
  </mergeCells>
  <pageMargins left="0.47244094488188981" right="3.937007874015748E-2" top="0.35433070866141736" bottom="0.55118110236220474" header="0.47244094488188981" footer="0.31496062992125984"/>
  <pageSetup scale="82" fitToHeight="0" orientation="landscape" verticalDpi="300" r:id="rId1"/>
  <headerFooter>
    <oddHeader>&amp;R&amp;"Arial,Negrita"FORMATO IP-5</oddHeader>
    <oddFooter>&amp;RPágina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73"/>
  <sheetViews>
    <sheetView zoomScaleNormal="100" zoomScaleSheetLayoutView="100" zoomScalePageLayoutView="106" workbookViewId="0">
      <selection activeCell="H65" sqref="H65"/>
    </sheetView>
  </sheetViews>
  <sheetFormatPr baseColWidth="10" defaultColWidth="11.42578125" defaultRowHeight="11.25" x14ac:dyDescent="0.2"/>
  <cols>
    <col min="1" max="1" width="11.42578125" style="420" bestFit="1" customWidth="1"/>
    <col min="2" max="2" width="15.7109375" style="3" customWidth="1"/>
    <col min="3" max="3" width="15.42578125" style="29" customWidth="1"/>
    <col min="4" max="4" width="12.5703125" style="30" customWidth="1"/>
    <col min="5" max="5" width="13.28515625" style="3" customWidth="1"/>
    <col min="6" max="6" width="13.42578125" style="3" customWidth="1"/>
    <col min="7" max="7" width="9.7109375" style="3" customWidth="1"/>
    <col min="8" max="8" width="15.5703125" style="3" customWidth="1"/>
    <col min="9" max="9" width="12.28515625" style="31" customWidth="1"/>
    <col min="10" max="10" width="13.28515625" style="31" bestFit="1" customWidth="1"/>
    <col min="11" max="11" width="8.7109375" style="3" customWidth="1"/>
    <col min="12" max="12" width="9.42578125" style="3" bestFit="1" customWidth="1"/>
    <col min="13" max="13" width="13.28515625" style="3" customWidth="1"/>
    <col min="14" max="14" width="11.42578125" style="3"/>
    <col min="15" max="15" width="11.7109375" style="4" customWidth="1"/>
    <col min="16" max="16384" width="11.42578125" style="3"/>
  </cols>
  <sheetData>
    <row r="1" spans="1:15" s="49" customFormat="1" ht="15.75" x14ac:dyDescent="0.25">
      <c r="A1" s="407"/>
      <c r="B1" s="42"/>
      <c r="C1" s="40"/>
      <c r="D1" s="41"/>
      <c r="E1" s="42"/>
      <c r="F1" s="74"/>
      <c r="G1" s="75"/>
      <c r="H1" s="69"/>
      <c r="I1" s="44"/>
      <c r="J1" s="45"/>
      <c r="K1" s="46"/>
      <c r="L1" s="47"/>
      <c r="M1" s="48"/>
      <c r="O1" s="50"/>
    </row>
    <row r="2" spans="1:15" s="49" customFormat="1" ht="15.75" x14ac:dyDescent="0.25">
      <c r="A2" s="450" t="s">
        <v>197</v>
      </c>
      <c r="B2" s="205"/>
      <c r="C2" s="206"/>
      <c r="D2" s="200"/>
      <c r="E2" s="173"/>
      <c r="F2" s="207"/>
      <c r="G2" s="180"/>
      <c r="H2" s="175"/>
      <c r="I2" s="181"/>
      <c r="J2" s="182"/>
      <c r="K2" s="208"/>
      <c r="L2" s="191"/>
      <c r="M2" s="209"/>
      <c r="O2" s="50"/>
    </row>
    <row r="3" spans="1:15" s="49" customFormat="1" ht="15.75" x14ac:dyDescent="0.25">
      <c r="A3" s="205" t="s">
        <v>28</v>
      </c>
      <c r="B3" s="205"/>
      <c r="C3" s="206"/>
      <c r="D3" s="200"/>
      <c r="E3" s="173"/>
      <c r="F3" s="207"/>
      <c r="G3" s="180"/>
      <c r="H3" s="175"/>
      <c r="I3" s="181"/>
      <c r="J3" s="182"/>
      <c r="K3" s="208"/>
      <c r="L3" s="191"/>
      <c r="M3" s="209"/>
      <c r="O3" s="50"/>
    </row>
    <row r="4" spans="1:15" s="49" customFormat="1" ht="15.75" x14ac:dyDescent="0.25">
      <c r="A4" s="173" t="s">
        <v>162</v>
      </c>
      <c r="B4" s="173"/>
      <c r="C4" s="199"/>
      <c r="D4" s="200"/>
      <c r="E4" s="173"/>
      <c r="F4" s="201"/>
      <c r="G4" s="185"/>
      <c r="H4" s="180"/>
      <c r="I4" s="188"/>
      <c r="J4" s="189"/>
      <c r="K4" s="190"/>
      <c r="L4" s="191"/>
      <c r="M4" s="192"/>
      <c r="O4" s="50"/>
    </row>
    <row r="5" spans="1:15" s="49" customFormat="1" ht="15.75" x14ac:dyDescent="0.25">
      <c r="A5" s="435" t="s">
        <v>187</v>
      </c>
      <c r="B5" s="186"/>
      <c r="C5" s="200"/>
      <c r="D5" s="200"/>
      <c r="E5" s="210"/>
      <c r="F5" s="185"/>
      <c r="G5" s="185"/>
      <c r="H5" s="201"/>
      <c r="I5" s="184"/>
      <c r="J5" s="189"/>
      <c r="K5" s="190"/>
      <c r="L5" s="191"/>
      <c r="M5" s="192"/>
      <c r="O5" s="50"/>
    </row>
    <row r="6" spans="1:15" s="49" customFormat="1" ht="15.75" x14ac:dyDescent="0.25">
      <c r="A6" s="408"/>
      <c r="B6" s="211"/>
      <c r="C6" s="212"/>
      <c r="D6" s="213"/>
      <c r="E6" s="173"/>
      <c r="F6" s="185"/>
      <c r="G6" s="185"/>
      <c r="H6" s="214"/>
      <c r="I6" s="188"/>
      <c r="J6" s="189"/>
      <c r="K6" s="190"/>
      <c r="L6" s="191"/>
      <c r="M6" s="192"/>
      <c r="O6" s="50"/>
    </row>
    <row r="7" spans="1:15" s="1" customFormat="1" ht="12.75" x14ac:dyDescent="0.2">
      <c r="A7" s="409"/>
      <c r="B7" s="36"/>
      <c r="C7" s="37"/>
      <c r="D7" s="38"/>
      <c r="E7" s="36"/>
      <c r="F7" s="36"/>
      <c r="G7" s="36"/>
      <c r="H7" s="73"/>
      <c r="I7" s="39"/>
      <c r="J7" s="39"/>
      <c r="K7" s="36"/>
      <c r="L7" s="36"/>
      <c r="M7" s="36"/>
      <c r="O7" s="35"/>
    </row>
    <row r="8" spans="1:15" s="330" customFormat="1" ht="15.75" customHeight="1" x14ac:dyDescent="0.2">
      <c r="A8" s="484" t="s">
        <v>0</v>
      </c>
      <c r="B8" s="484" t="s">
        <v>2</v>
      </c>
      <c r="C8" s="484" t="s">
        <v>3</v>
      </c>
      <c r="D8" s="484"/>
      <c r="E8" s="484"/>
      <c r="F8" s="484"/>
      <c r="G8" s="485" t="s">
        <v>4</v>
      </c>
      <c r="H8" s="485"/>
      <c r="I8" s="485" t="s">
        <v>5</v>
      </c>
      <c r="J8" s="485"/>
      <c r="K8" s="486" t="s">
        <v>6</v>
      </c>
      <c r="L8" s="486"/>
      <c r="M8" s="483" t="s">
        <v>7</v>
      </c>
      <c r="O8" s="331"/>
    </row>
    <row r="9" spans="1:15" s="330" customFormat="1" ht="48.75" customHeight="1" x14ac:dyDescent="0.2">
      <c r="A9" s="484"/>
      <c r="B9" s="484"/>
      <c r="C9" s="451" t="s">
        <v>24</v>
      </c>
      <c r="D9" s="452" t="s">
        <v>25</v>
      </c>
      <c r="E9" s="452" t="s">
        <v>26</v>
      </c>
      <c r="F9" s="453" t="s">
        <v>8</v>
      </c>
      <c r="G9" s="454" t="s">
        <v>0</v>
      </c>
      <c r="H9" s="454" t="s">
        <v>9</v>
      </c>
      <c r="I9" s="454" t="s">
        <v>10</v>
      </c>
      <c r="J9" s="453" t="s">
        <v>11</v>
      </c>
      <c r="K9" s="455" t="s">
        <v>1</v>
      </c>
      <c r="L9" s="456" t="s">
        <v>0</v>
      </c>
      <c r="M9" s="483"/>
      <c r="O9" s="331"/>
    </row>
    <row r="10" spans="1:15" ht="12.75" customHeight="1" x14ac:dyDescent="0.2">
      <c r="A10" s="410" t="s">
        <v>35</v>
      </c>
      <c r="B10" s="146"/>
      <c r="C10" s="147"/>
      <c r="D10" s="147"/>
      <c r="E10" s="147"/>
      <c r="F10" s="146"/>
      <c r="G10" s="126"/>
      <c r="H10" s="147"/>
      <c r="I10" s="148"/>
      <c r="J10" s="148"/>
      <c r="K10" s="149"/>
      <c r="L10" s="149"/>
      <c r="M10" s="129"/>
    </row>
    <row r="11" spans="1:15" s="83" customFormat="1" ht="12.75" customHeight="1" x14ac:dyDescent="0.2">
      <c r="A11" s="421">
        <v>43502</v>
      </c>
      <c r="B11" s="81">
        <v>21013290.640000001</v>
      </c>
      <c r="C11" s="103"/>
      <c r="D11" s="81"/>
      <c r="E11" s="81"/>
      <c r="F11" s="81">
        <f>SUM(C11:E11)</f>
        <v>0</v>
      </c>
      <c r="G11" s="137">
        <v>43497</v>
      </c>
      <c r="H11" s="81">
        <v>21013290.640000001</v>
      </c>
      <c r="I11" s="82" t="s">
        <v>85</v>
      </c>
      <c r="J11" s="231" t="s">
        <v>58</v>
      </c>
      <c r="K11" s="105" t="s">
        <v>30</v>
      </c>
      <c r="L11" s="137">
        <v>43502</v>
      </c>
      <c r="M11" s="120"/>
      <c r="O11" s="84"/>
    </row>
    <row r="12" spans="1:15" s="83" customFormat="1" ht="12.75" customHeight="1" x14ac:dyDescent="0.2">
      <c r="A12" s="421">
        <v>43507</v>
      </c>
      <c r="B12" s="227">
        <v>21013290.640000001</v>
      </c>
      <c r="C12" s="103"/>
      <c r="D12" s="81"/>
      <c r="E12" s="81"/>
      <c r="F12" s="81"/>
      <c r="G12" s="137">
        <v>43524</v>
      </c>
      <c r="H12" s="81">
        <v>21013290.640000001</v>
      </c>
      <c r="I12" s="82" t="s">
        <v>85</v>
      </c>
      <c r="J12" s="231" t="s">
        <v>58</v>
      </c>
      <c r="K12" s="105" t="s">
        <v>60</v>
      </c>
      <c r="L12" s="137">
        <v>43507</v>
      </c>
      <c r="M12" s="120"/>
      <c r="O12" s="84"/>
    </row>
    <row r="13" spans="1:15" s="83" customFormat="1" ht="12.75" customHeight="1" x14ac:dyDescent="0.2">
      <c r="A13" s="411"/>
      <c r="B13" s="227"/>
      <c r="C13" s="103"/>
      <c r="D13" s="81"/>
      <c r="E13" s="81"/>
      <c r="F13" s="81"/>
      <c r="G13" s="137"/>
      <c r="H13" s="81"/>
      <c r="I13" s="82"/>
      <c r="J13" s="231"/>
      <c r="K13" s="105"/>
      <c r="L13" s="137"/>
      <c r="M13" s="120"/>
      <c r="O13" s="84"/>
    </row>
    <row r="14" spans="1:15" s="7" customFormat="1" ht="12.75" customHeight="1" x14ac:dyDescent="0.2">
      <c r="A14" s="412"/>
      <c r="B14" s="387">
        <f>SUM(B11:B12)</f>
        <v>42026581.280000001</v>
      </c>
      <c r="C14" s="365">
        <f>SUM(C11:C11)</f>
        <v>0</v>
      </c>
      <c r="D14" s="365">
        <f>SUM(D11:D11)</f>
        <v>0</v>
      </c>
      <c r="E14" s="365">
        <f>SUM(E11:E11)</f>
        <v>0</v>
      </c>
      <c r="F14" s="365">
        <f>SUM(F11:F11)</f>
        <v>0</v>
      </c>
      <c r="G14" s="365"/>
      <c r="H14" s="387">
        <f>SUM(H11:H12)</f>
        <v>42026581.280000001</v>
      </c>
      <c r="I14" s="371"/>
      <c r="J14" s="371"/>
      <c r="K14" s="372"/>
      <c r="L14" s="372"/>
      <c r="M14" s="334"/>
      <c r="O14" s="8"/>
    </row>
    <row r="15" spans="1:15" s="7" customFormat="1" ht="12.75" customHeight="1" x14ac:dyDescent="0.2">
      <c r="A15" s="413" t="s">
        <v>39</v>
      </c>
      <c r="B15" s="386"/>
      <c r="C15" s="375"/>
      <c r="D15" s="375"/>
      <c r="E15" s="375"/>
      <c r="F15" s="375"/>
      <c r="G15" s="375"/>
      <c r="H15" s="375"/>
      <c r="I15" s="378"/>
      <c r="J15" s="378"/>
      <c r="K15" s="379"/>
      <c r="L15" s="379"/>
      <c r="M15" s="335"/>
      <c r="O15" s="8"/>
    </row>
    <row r="16" spans="1:15" s="7" customFormat="1" ht="12.75" customHeight="1" x14ac:dyDescent="0.2">
      <c r="A16" s="421">
        <v>43553</v>
      </c>
      <c r="B16" s="81">
        <v>21013290.640000001</v>
      </c>
      <c r="C16" s="103"/>
      <c r="D16" s="81"/>
      <c r="E16" s="81"/>
      <c r="F16" s="81">
        <f>SUM(C16:E16)</f>
        <v>0</v>
      </c>
      <c r="G16" s="137">
        <v>43553</v>
      </c>
      <c r="H16" s="81">
        <v>21013290.640000001</v>
      </c>
      <c r="I16" s="82" t="s">
        <v>85</v>
      </c>
      <c r="J16" s="231" t="s">
        <v>58</v>
      </c>
      <c r="K16" s="105" t="s">
        <v>32</v>
      </c>
      <c r="L16" s="137">
        <v>43553</v>
      </c>
      <c r="M16" s="120"/>
      <c r="O16" s="8"/>
    </row>
    <row r="17" spans="1:15" s="7" customFormat="1" ht="12.75" customHeight="1" x14ac:dyDescent="0.2">
      <c r="A17" s="411"/>
      <c r="B17" s="227"/>
      <c r="C17" s="103"/>
      <c r="D17" s="81"/>
      <c r="E17" s="81"/>
      <c r="F17" s="81"/>
      <c r="G17" s="137"/>
      <c r="H17" s="81"/>
      <c r="I17" s="82"/>
      <c r="J17" s="231"/>
      <c r="K17" s="105"/>
      <c r="L17" s="137"/>
      <c r="M17" s="120"/>
      <c r="O17" s="8"/>
    </row>
    <row r="18" spans="1:15" s="7" customFormat="1" ht="12.75" customHeight="1" x14ac:dyDescent="0.2">
      <c r="A18" s="412"/>
      <c r="B18" s="387">
        <f>SUM(B15:B16)</f>
        <v>21013290.640000001</v>
      </c>
      <c r="C18" s="365"/>
      <c r="D18" s="365"/>
      <c r="E18" s="365"/>
      <c r="F18" s="365"/>
      <c r="G18" s="365"/>
      <c r="H18" s="387">
        <f>SUM(H15:H16)</f>
        <v>21013290.640000001</v>
      </c>
      <c r="I18" s="371"/>
      <c r="J18" s="371"/>
      <c r="K18" s="372"/>
      <c r="L18" s="372"/>
      <c r="M18" s="334"/>
      <c r="O18" s="8"/>
    </row>
    <row r="19" spans="1:15" s="7" customFormat="1" ht="12.75" customHeight="1" x14ac:dyDescent="0.2">
      <c r="A19" s="413" t="s">
        <v>42</v>
      </c>
      <c r="B19" s="386"/>
      <c r="C19" s="375"/>
      <c r="D19" s="375"/>
      <c r="E19" s="375"/>
      <c r="F19" s="375"/>
      <c r="G19" s="375"/>
      <c r="H19" s="375"/>
      <c r="I19" s="378"/>
      <c r="J19" s="378"/>
      <c r="K19" s="379"/>
      <c r="L19" s="379"/>
      <c r="M19" s="335"/>
      <c r="O19" s="8"/>
    </row>
    <row r="20" spans="1:15" ht="12.75" customHeight="1" x14ac:dyDescent="0.2">
      <c r="A20" s="421">
        <v>43585</v>
      </c>
      <c r="B20" s="81">
        <v>21013290.640000001</v>
      </c>
      <c r="C20" s="103"/>
      <c r="D20" s="81"/>
      <c r="E20" s="81"/>
      <c r="F20" s="81">
        <f>SUM(C20:E20)</f>
        <v>0</v>
      </c>
      <c r="G20" s="137">
        <v>43585</v>
      </c>
      <c r="H20" s="81">
        <v>21013290.640000001</v>
      </c>
      <c r="I20" s="82" t="s">
        <v>85</v>
      </c>
      <c r="J20" s="231" t="s">
        <v>58</v>
      </c>
      <c r="K20" s="105" t="s">
        <v>65</v>
      </c>
      <c r="L20" s="137">
        <v>43585</v>
      </c>
      <c r="M20" s="120"/>
    </row>
    <row r="21" spans="1:15" ht="12.75" customHeight="1" x14ac:dyDescent="0.2">
      <c r="A21" s="414"/>
      <c r="B21" s="233"/>
      <c r="C21" s="234"/>
      <c r="D21" s="235"/>
      <c r="E21" s="235"/>
      <c r="F21" s="235"/>
      <c r="G21" s="232"/>
      <c r="H21" s="235"/>
      <c r="I21" s="236"/>
      <c r="J21" s="237"/>
      <c r="K21" s="238"/>
      <c r="L21" s="232"/>
      <c r="M21" s="239"/>
    </row>
    <row r="22" spans="1:15" ht="12.75" customHeight="1" x14ac:dyDescent="0.2">
      <c r="A22" s="415"/>
      <c r="B22" s="387">
        <f>SUM(B20:B20)</f>
        <v>21013290.640000001</v>
      </c>
      <c r="C22" s="396"/>
      <c r="D22" s="397"/>
      <c r="E22" s="397"/>
      <c r="F22" s="397"/>
      <c r="G22" s="293"/>
      <c r="H22" s="387">
        <f>SUM(H20:H20)</f>
        <v>21013290.640000001</v>
      </c>
      <c r="I22" s="398"/>
      <c r="J22" s="399"/>
      <c r="K22" s="400"/>
      <c r="L22" s="293"/>
      <c r="M22" s="307"/>
    </row>
    <row r="23" spans="1:15" ht="12.75" customHeight="1" x14ac:dyDescent="0.2">
      <c r="A23" s="416"/>
      <c r="B23" s="389"/>
      <c r="C23" s="390"/>
      <c r="D23" s="391"/>
      <c r="E23" s="391"/>
      <c r="F23" s="391"/>
      <c r="G23" s="388"/>
      <c r="H23" s="391"/>
      <c r="I23" s="392"/>
      <c r="J23" s="393"/>
      <c r="K23" s="394"/>
      <c r="L23" s="388"/>
      <c r="M23" s="395"/>
    </row>
    <row r="24" spans="1:15" ht="12.75" customHeight="1" x14ac:dyDescent="0.2">
      <c r="A24" s="258" t="s">
        <v>46</v>
      </c>
      <c r="B24" s="152"/>
      <c r="C24" s="153"/>
      <c r="D24" s="153"/>
      <c r="E24" s="153"/>
      <c r="F24" s="153"/>
      <c r="G24" s="153"/>
      <c r="H24" s="153"/>
      <c r="I24" s="65"/>
      <c r="J24" s="65"/>
      <c r="K24" s="66"/>
      <c r="L24" s="66"/>
      <c r="M24" s="154"/>
    </row>
    <row r="25" spans="1:15" ht="12.75" customHeight="1" x14ac:dyDescent="0.2">
      <c r="A25" s="421">
        <v>43613</v>
      </c>
      <c r="B25" s="81">
        <v>21013290.640000001</v>
      </c>
      <c r="C25" s="103"/>
      <c r="D25" s="81"/>
      <c r="E25" s="81"/>
      <c r="F25" s="81">
        <f>SUM(C25:E25)</f>
        <v>0</v>
      </c>
      <c r="G25" s="137">
        <v>43613</v>
      </c>
      <c r="H25" s="81">
        <v>21013290.640000001</v>
      </c>
      <c r="I25" s="82" t="s">
        <v>85</v>
      </c>
      <c r="J25" s="231" t="s">
        <v>58</v>
      </c>
      <c r="K25" s="105" t="s">
        <v>34</v>
      </c>
      <c r="L25" s="137">
        <v>43613</v>
      </c>
      <c r="M25" s="120"/>
    </row>
    <row r="26" spans="1:15" ht="12.75" customHeight="1" x14ac:dyDescent="0.2">
      <c r="A26" s="414"/>
      <c r="B26" s="233"/>
      <c r="C26" s="234"/>
      <c r="D26" s="235"/>
      <c r="E26" s="235"/>
      <c r="F26" s="235"/>
      <c r="G26" s="232"/>
      <c r="H26" s="235"/>
      <c r="I26" s="236"/>
      <c r="J26" s="237"/>
      <c r="K26" s="238"/>
      <c r="L26" s="232"/>
      <c r="M26" s="239"/>
    </row>
    <row r="27" spans="1:15" ht="12.75" customHeight="1" x14ac:dyDescent="0.2">
      <c r="A27" s="415"/>
      <c r="B27" s="387">
        <f>SUM(B25:B25)</f>
        <v>21013290.640000001</v>
      </c>
      <c r="C27" s="396"/>
      <c r="D27" s="397"/>
      <c r="E27" s="397"/>
      <c r="F27" s="397"/>
      <c r="G27" s="293"/>
      <c r="H27" s="387">
        <f>SUM(H25:H25)</f>
        <v>21013290.640000001</v>
      </c>
      <c r="I27" s="398"/>
      <c r="J27" s="399"/>
      <c r="K27" s="400"/>
      <c r="L27" s="293"/>
      <c r="M27" s="307"/>
    </row>
    <row r="28" spans="1:15" ht="12.75" customHeight="1" x14ac:dyDescent="0.2">
      <c r="A28" s="416"/>
      <c r="B28" s="401"/>
      <c r="C28" s="390"/>
      <c r="D28" s="391"/>
      <c r="E28" s="391"/>
      <c r="F28" s="391"/>
      <c r="G28" s="388"/>
      <c r="H28" s="401"/>
      <c r="I28" s="392"/>
      <c r="J28" s="393"/>
      <c r="K28" s="394"/>
      <c r="L28" s="388"/>
      <c r="M28" s="395"/>
    </row>
    <row r="29" spans="1:15" ht="12.75" customHeight="1" x14ac:dyDescent="0.2">
      <c r="A29" s="258" t="s">
        <v>51</v>
      </c>
      <c r="B29" s="152"/>
      <c r="C29" s="153"/>
      <c r="D29" s="153"/>
      <c r="E29" s="153"/>
      <c r="F29" s="153"/>
      <c r="G29" s="153"/>
      <c r="H29" s="153"/>
      <c r="I29" s="65"/>
      <c r="J29" s="65"/>
      <c r="K29" s="66"/>
      <c r="L29" s="66"/>
      <c r="M29" s="154"/>
    </row>
    <row r="30" spans="1:15" ht="12.75" customHeight="1" x14ac:dyDescent="0.2">
      <c r="A30" s="421">
        <v>43613</v>
      </c>
      <c r="B30" s="81">
        <v>21013290.640000001</v>
      </c>
      <c r="C30" s="103"/>
      <c r="D30" s="81"/>
      <c r="E30" s="81"/>
      <c r="F30" s="81">
        <f>SUM(C30:E30)</f>
        <v>0</v>
      </c>
      <c r="G30" s="137">
        <v>43613</v>
      </c>
      <c r="H30" s="81">
        <v>21013290.640000001</v>
      </c>
      <c r="I30" s="82" t="s">
        <v>85</v>
      </c>
      <c r="J30" s="231" t="s">
        <v>58</v>
      </c>
      <c r="K30" s="105" t="s">
        <v>16</v>
      </c>
      <c r="L30" s="137">
        <v>43644</v>
      </c>
      <c r="M30" s="120"/>
    </row>
    <row r="31" spans="1:15" ht="12.75" customHeight="1" x14ac:dyDescent="0.2">
      <c r="A31" s="414"/>
      <c r="B31" s="233"/>
      <c r="C31" s="234"/>
      <c r="D31" s="235"/>
      <c r="E31" s="235"/>
      <c r="F31" s="235"/>
      <c r="G31" s="232"/>
      <c r="H31" s="235"/>
      <c r="I31" s="236"/>
      <c r="J31" s="237"/>
      <c r="K31" s="238"/>
      <c r="L31" s="232"/>
      <c r="M31" s="239"/>
    </row>
    <row r="32" spans="1:15" ht="12.75" customHeight="1" x14ac:dyDescent="0.2">
      <c r="A32" s="414"/>
      <c r="B32" s="152">
        <f>SUM(B30:B30)</f>
        <v>21013290.640000001</v>
      </c>
      <c r="C32" s="234"/>
      <c r="D32" s="235"/>
      <c r="E32" s="235"/>
      <c r="F32" s="235"/>
      <c r="G32" s="232"/>
      <c r="H32" s="152">
        <f>SUM(H30:H30)</f>
        <v>21013290.640000001</v>
      </c>
      <c r="I32" s="236"/>
      <c r="J32" s="237"/>
      <c r="K32" s="238"/>
      <c r="L32" s="232"/>
      <c r="M32" s="307"/>
    </row>
    <row r="33" spans="1:13" ht="12.75" customHeight="1" x14ac:dyDescent="0.2">
      <c r="A33" s="410" t="s">
        <v>92</v>
      </c>
      <c r="B33" s="124"/>
      <c r="C33" s="125"/>
      <c r="D33" s="125"/>
      <c r="E33" s="125"/>
      <c r="F33" s="124"/>
      <c r="G33" s="126"/>
      <c r="H33" s="125"/>
      <c r="I33" s="148"/>
      <c r="J33" s="148"/>
      <c r="K33" s="149"/>
      <c r="L33" s="149"/>
      <c r="M33" s="395"/>
    </row>
    <row r="34" spans="1:13" ht="12.75" customHeight="1" x14ac:dyDescent="0.2">
      <c r="A34" s="421">
        <v>43677</v>
      </c>
      <c r="B34" s="95">
        <v>21013290.640000001</v>
      </c>
      <c r="C34" s="103"/>
      <c r="D34" s="95"/>
      <c r="E34" s="95"/>
      <c r="F34" s="95">
        <f>SUM(C34:E34)</f>
        <v>0</v>
      </c>
      <c r="G34" s="137">
        <v>43677</v>
      </c>
      <c r="H34" s="95">
        <v>21013290.640000001</v>
      </c>
      <c r="I34" s="82" t="s">
        <v>85</v>
      </c>
      <c r="J34" s="231" t="s">
        <v>58</v>
      </c>
      <c r="K34" s="105" t="s">
        <v>70</v>
      </c>
      <c r="L34" s="137">
        <v>43677</v>
      </c>
      <c r="M34" s="239"/>
    </row>
    <row r="35" spans="1:13" ht="12.75" customHeight="1" x14ac:dyDescent="0.2">
      <c r="A35" s="411"/>
      <c r="B35" s="104"/>
      <c r="C35" s="103"/>
      <c r="D35" s="95"/>
      <c r="E35" s="95"/>
      <c r="F35" s="95"/>
      <c r="G35" s="137"/>
      <c r="H35" s="95"/>
      <c r="I35" s="82"/>
      <c r="J35" s="231"/>
      <c r="K35" s="105"/>
      <c r="L35" s="137"/>
      <c r="M35" s="239"/>
    </row>
    <row r="36" spans="1:13" ht="12.75" customHeight="1" x14ac:dyDescent="0.2">
      <c r="A36" s="411"/>
      <c r="B36" s="104"/>
      <c r="C36" s="103"/>
      <c r="D36" s="95"/>
      <c r="E36" s="95"/>
      <c r="F36" s="95"/>
      <c r="G36" s="137"/>
      <c r="H36" s="95"/>
      <c r="I36" s="82"/>
      <c r="J36" s="231"/>
      <c r="K36" s="105"/>
      <c r="L36" s="137"/>
      <c r="M36" s="239"/>
    </row>
    <row r="37" spans="1:13" ht="12.75" customHeight="1" x14ac:dyDescent="0.2">
      <c r="A37" s="412"/>
      <c r="B37" s="403">
        <f>SUM(B34:B35)</f>
        <v>21013290.640000001</v>
      </c>
      <c r="C37" s="315">
        <f>SUM(C34:C34)</f>
        <v>0</v>
      </c>
      <c r="D37" s="315">
        <f>SUM(D34:D34)</f>
        <v>0</v>
      </c>
      <c r="E37" s="315">
        <f>SUM(E34:E34)</f>
        <v>0</v>
      </c>
      <c r="F37" s="315">
        <f>SUM(F34:F34)</f>
        <v>0</v>
      </c>
      <c r="G37" s="315"/>
      <c r="H37" s="403">
        <f>SUM(H34:H35)</f>
        <v>21013290.640000001</v>
      </c>
      <c r="I37" s="371"/>
      <c r="J37" s="371"/>
      <c r="K37" s="372"/>
      <c r="L37" s="372"/>
      <c r="M37" s="307"/>
    </row>
    <row r="38" spans="1:13" ht="12.75" customHeight="1" x14ac:dyDescent="0.2">
      <c r="A38" s="413"/>
      <c r="B38" s="402"/>
      <c r="C38" s="286"/>
      <c r="D38" s="286"/>
      <c r="E38" s="286"/>
      <c r="F38" s="286"/>
      <c r="G38" s="286"/>
      <c r="H38" s="402"/>
      <c r="I38" s="378"/>
      <c r="J38" s="378"/>
      <c r="K38" s="379"/>
      <c r="L38" s="379"/>
      <c r="M38" s="395"/>
    </row>
    <row r="39" spans="1:13" ht="12.75" customHeight="1" x14ac:dyDescent="0.2">
      <c r="A39" s="258" t="s">
        <v>138</v>
      </c>
      <c r="B39" s="246"/>
      <c r="C39" s="247"/>
      <c r="D39" s="247"/>
      <c r="E39" s="247"/>
      <c r="F39" s="247"/>
      <c r="G39" s="247"/>
      <c r="H39" s="247"/>
      <c r="I39" s="65"/>
      <c r="J39" s="65"/>
      <c r="K39" s="66"/>
      <c r="L39" s="66"/>
      <c r="M39" s="239"/>
    </row>
    <row r="40" spans="1:13" ht="12.75" customHeight="1" x14ac:dyDescent="0.2">
      <c r="A40" s="421">
        <v>43707</v>
      </c>
      <c r="B40" s="95">
        <v>21013290.640000001</v>
      </c>
      <c r="C40" s="103"/>
      <c r="D40" s="95"/>
      <c r="E40" s="95"/>
      <c r="F40" s="95">
        <f>SUM(C40:E40)</f>
        <v>0</v>
      </c>
      <c r="G40" s="137">
        <v>43707</v>
      </c>
      <c r="H40" s="95">
        <v>21013290.640000001</v>
      </c>
      <c r="I40" s="82" t="s">
        <v>85</v>
      </c>
      <c r="J40" s="231" t="s">
        <v>58</v>
      </c>
      <c r="K40" s="105" t="s">
        <v>37</v>
      </c>
      <c r="L40" s="137">
        <v>43707</v>
      </c>
      <c r="M40" s="239"/>
    </row>
    <row r="41" spans="1:13" ht="12.75" customHeight="1" x14ac:dyDescent="0.2">
      <c r="A41" s="411"/>
      <c r="B41" s="104"/>
      <c r="C41" s="103"/>
      <c r="D41" s="95"/>
      <c r="E41" s="95"/>
      <c r="F41" s="95"/>
      <c r="G41" s="137"/>
      <c r="H41" s="95"/>
      <c r="I41" s="82"/>
      <c r="J41" s="231"/>
      <c r="K41" s="105"/>
      <c r="L41" s="137"/>
      <c r="M41" s="239"/>
    </row>
    <row r="42" spans="1:13" ht="12.75" customHeight="1" x14ac:dyDescent="0.2">
      <c r="A42" s="412"/>
      <c r="B42" s="403">
        <f>SUM(B39:B40)</f>
        <v>21013290.640000001</v>
      </c>
      <c r="C42" s="315"/>
      <c r="D42" s="315"/>
      <c r="E42" s="315"/>
      <c r="F42" s="315"/>
      <c r="G42" s="315"/>
      <c r="H42" s="403">
        <f>SUM(H39:H40)</f>
        <v>21013290.640000001</v>
      </c>
      <c r="I42" s="371"/>
      <c r="J42" s="371"/>
      <c r="K42" s="372"/>
      <c r="L42" s="372"/>
      <c r="M42" s="307"/>
    </row>
    <row r="43" spans="1:13" ht="12.75" customHeight="1" x14ac:dyDescent="0.2">
      <c r="A43" s="413" t="s">
        <v>105</v>
      </c>
      <c r="B43" s="402"/>
      <c r="C43" s="286"/>
      <c r="D43" s="286"/>
      <c r="E43" s="286"/>
      <c r="F43" s="286"/>
      <c r="G43" s="286"/>
      <c r="H43" s="286"/>
      <c r="I43" s="378"/>
      <c r="J43" s="378"/>
      <c r="K43" s="379"/>
      <c r="L43" s="379"/>
      <c r="M43" s="395"/>
    </row>
    <row r="44" spans="1:13" ht="12.75" customHeight="1" x14ac:dyDescent="0.2">
      <c r="A44" s="421">
        <v>43738</v>
      </c>
      <c r="B44" s="95">
        <v>21013290.640000001</v>
      </c>
      <c r="C44" s="103"/>
      <c r="D44" s="95"/>
      <c r="E44" s="95"/>
      <c r="F44" s="95">
        <f>SUM(C44:E44)</f>
        <v>0</v>
      </c>
      <c r="G44" s="137">
        <v>43738</v>
      </c>
      <c r="H44" s="95">
        <v>21013290.640000001</v>
      </c>
      <c r="I44" s="82" t="s">
        <v>85</v>
      </c>
      <c r="J44" s="231" t="s">
        <v>58</v>
      </c>
      <c r="K44" s="105" t="s">
        <v>38</v>
      </c>
      <c r="L44" s="137">
        <v>43738</v>
      </c>
      <c r="M44" s="239"/>
    </row>
    <row r="45" spans="1:13" ht="12.75" customHeight="1" x14ac:dyDescent="0.2">
      <c r="A45" s="414"/>
      <c r="B45" s="259"/>
      <c r="C45" s="234"/>
      <c r="D45" s="260"/>
      <c r="E45" s="260"/>
      <c r="F45" s="260"/>
      <c r="G45" s="232"/>
      <c r="H45" s="260"/>
      <c r="I45" s="236"/>
      <c r="J45" s="237"/>
      <c r="K45" s="238"/>
      <c r="L45" s="232"/>
      <c r="M45" s="239"/>
    </row>
    <row r="46" spans="1:13" ht="12.75" customHeight="1" x14ac:dyDescent="0.2">
      <c r="A46" s="415"/>
      <c r="B46" s="403">
        <f>SUM(B44:B44)</f>
        <v>21013290.640000001</v>
      </c>
      <c r="C46" s="396"/>
      <c r="D46" s="406"/>
      <c r="E46" s="406"/>
      <c r="F46" s="406"/>
      <c r="G46" s="293"/>
      <c r="H46" s="403">
        <f>SUM(H44:H44)</f>
        <v>21013290.640000001</v>
      </c>
      <c r="I46" s="398"/>
      <c r="J46" s="399"/>
      <c r="K46" s="400"/>
      <c r="L46" s="293"/>
      <c r="M46" s="307"/>
    </row>
    <row r="47" spans="1:13" ht="12.75" customHeight="1" x14ac:dyDescent="0.2">
      <c r="A47" s="416"/>
      <c r="B47" s="404"/>
      <c r="C47" s="390"/>
      <c r="D47" s="405"/>
      <c r="E47" s="405"/>
      <c r="F47" s="405"/>
      <c r="G47" s="388"/>
      <c r="H47" s="405"/>
      <c r="I47" s="392"/>
      <c r="J47" s="393"/>
      <c r="K47" s="394"/>
      <c r="L47" s="388"/>
      <c r="M47" s="395"/>
    </row>
    <row r="48" spans="1:13" ht="12.75" customHeight="1" x14ac:dyDescent="0.2">
      <c r="A48" s="258" t="s">
        <v>110</v>
      </c>
      <c r="B48" s="246"/>
      <c r="C48" s="247"/>
      <c r="D48" s="247"/>
      <c r="E48" s="247"/>
      <c r="F48" s="247"/>
      <c r="G48" s="247"/>
      <c r="H48" s="247"/>
      <c r="I48" s="65"/>
      <c r="J48" s="65"/>
      <c r="K48" s="66"/>
      <c r="L48" s="66"/>
      <c r="M48" s="239"/>
    </row>
    <row r="49" spans="1:15" ht="12.75" customHeight="1" x14ac:dyDescent="0.2">
      <c r="A49" s="421">
        <v>43769</v>
      </c>
      <c r="B49" s="95">
        <v>21013290.629999999</v>
      </c>
      <c r="C49" s="103"/>
      <c r="D49" s="95"/>
      <c r="E49" s="95"/>
      <c r="F49" s="95">
        <f>SUM(C49:E49)</f>
        <v>0</v>
      </c>
      <c r="G49" s="137">
        <v>43769</v>
      </c>
      <c r="H49" s="95">
        <v>21013290.629999999</v>
      </c>
      <c r="I49" s="82" t="s">
        <v>85</v>
      </c>
      <c r="J49" s="231" t="s">
        <v>58</v>
      </c>
      <c r="K49" s="105" t="s">
        <v>40</v>
      </c>
      <c r="L49" s="137">
        <v>43769</v>
      </c>
      <c r="M49" s="239"/>
    </row>
    <row r="50" spans="1:15" ht="12.75" customHeight="1" x14ac:dyDescent="0.2">
      <c r="A50" s="414"/>
      <c r="B50" s="259"/>
      <c r="C50" s="234"/>
      <c r="D50" s="260"/>
      <c r="E50" s="260"/>
      <c r="F50" s="260"/>
      <c r="G50" s="232"/>
      <c r="H50" s="260"/>
      <c r="I50" s="236"/>
      <c r="J50" s="237"/>
      <c r="K50" s="238"/>
      <c r="L50" s="232"/>
      <c r="M50" s="239"/>
    </row>
    <row r="51" spans="1:15" ht="12" customHeight="1" x14ac:dyDescent="0.2">
      <c r="A51" s="415"/>
      <c r="B51" s="403">
        <f>SUM(B49:B49)</f>
        <v>21013290.629999999</v>
      </c>
      <c r="C51" s="396"/>
      <c r="D51" s="406"/>
      <c r="E51" s="406"/>
      <c r="F51" s="406"/>
      <c r="G51" s="293"/>
      <c r="H51" s="403">
        <f>SUM(H49:H49)</f>
        <v>21013290.629999999</v>
      </c>
      <c r="I51" s="398"/>
      <c r="J51" s="399"/>
      <c r="K51" s="400"/>
      <c r="L51" s="293"/>
      <c r="M51" s="307"/>
    </row>
    <row r="52" spans="1:15" ht="12.75" customHeight="1" x14ac:dyDescent="0.2">
      <c r="A52" s="416"/>
      <c r="B52" s="401"/>
      <c r="C52" s="390"/>
      <c r="D52" s="391"/>
      <c r="E52" s="391"/>
      <c r="F52" s="391"/>
      <c r="G52" s="388"/>
      <c r="H52" s="401"/>
      <c r="I52" s="392"/>
      <c r="J52" s="393"/>
      <c r="K52" s="394"/>
      <c r="L52" s="388"/>
      <c r="M52" s="395"/>
    </row>
    <row r="53" spans="1:15" ht="12.75" customHeight="1" x14ac:dyDescent="0.2">
      <c r="A53" s="417"/>
      <c r="B53" s="156"/>
      <c r="C53" s="157"/>
      <c r="D53" s="157"/>
      <c r="E53" s="157"/>
      <c r="F53" s="158"/>
      <c r="G53" s="155"/>
      <c r="H53" s="157"/>
      <c r="I53" s="159"/>
      <c r="J53" s="160"/>
      <c r="K53" s="161"/>
      <c r="L53" s="161"/>
      <c r="M53" s="136"/>
    </row>
    <row r="54" spans="1:15" ht="12.75" customHeight="1" x14ac:dyDescent="0.2">
      <c r="A54" s="418" t="s">
        <v>14</v>
      </c>
      <c r="B54" s="384">
        <f>(B14+B18+B22+B27+B32+B37+B42+B46+B51)</f>
        <v>210132906.38999999</v>
      </c>
      <c r="C54" s="195">
        <f>(C11)</f>
        <v>0</v>
      </c>
      <c r="D54" s="195">
        <f>(D11)</f>
        <v>0</v>
      </c>
      <c r="E54" s="195">
        <f>(E11)</f>
        <v>0</v>
      </c>
      <c r="F54" s="195">
        <f>(F11)</f>
        <v>0</v>
      </c>
      <c r="G54" s="195"/>
      <c r="H54" s="384">
        <f>(H14+H18+H22+H27+H32+H37+H42+H46+H51)</f>
        <v>210132906.38999999</v>
      </c>
      <c r="I54" s="133"/>
      <c r="J54" s="133"/>
      <c r="K54" s="134"/>
      <c r="L54" s="134"/>
      <c r="M54" s="135"/>
    </row>
    <row r="55" spans="1:15" s="6" customFormat="1" x14ac:dyDescent="0.2">
      <c r="A55" s="419"/>
      <c r="B55" s="10"/>
      <c r="C55" s="11"/>
      <c r="D55" s="12"/>
      <c r="E55" s="13"/>
      <c r="F55" s="13"/>
      <c r="G55" s="14"/>
      <c r="H55" s="15"/>
      <c r="I55" s="17"/>
      <c r="J55" s="18"/>
      <c r="K55" s="19"/>
      <c r="L55" s="20"/>
      <c r="M55" s="21"/>
      <c r="O55" s="5"/>
    </row>
    <row r="56" spans="1:15" s="6" customFormat="1" x14ac:dyDescent="0.2">
      <c r="A56" s="419"/>
      <c r="B56" s="10"/>
      <c r="C56" s="11"/>
      <c r="D56" s="12"/>
      <c r="E56" s="13"/>
      <c r="F56" s="13"/>
      <c r="G56" s="14"/>
      <c r="H56" s="15"/>
      <c r="I56" s="17"/>
      <c r="J56" s="18"/>
      <c r="K56" s="19"/>
      <c r="L56" s="20"/>
      <c r="M56" s="21"/>
      <c r="O56" s="5"/>
    </row>
    <row r="57" spans="1:15" s="6" customFormat="1" x14ac:dyDescent="0.2">
      <c r="A57" s="419"/>
      <c r="B57" s="10"/>
      <c r="C57" s="11"/>
      <c r="D57" s="12"/>
      <c r="E57" s="13"/>
      <c r="F57" s="13"/>
      <c r="G57" s="14"/>
      <c r="H57" s="15"/>
      <c r="I57" s="17"/>
      <c r="J57" s="18"/>
      <c r="K57" s="19"/>
      <c r="L57" s="20"/>
      <c r="M57" s="21"/>
      <c r="O57" s="5"/>
    </row>
    <row r="58" spans="1:15" s="6" customFormat="1" x14ac:dyDescent="0.2">
      <c r="A58" s="419"/>
      <c r="B58" s="10"/>
      <c r="C58" s="11"/>
      <c r="D58" s="12"/>
      <c r="E58" s="13"/>
      <c r="F58" s="13"/>
      <c r="G58" s="14"/>
      <c r="H58" s="15"/>
      <c r="I58" s="17"/>
      <c r="J58" s="18"/>
      <c r="K58" s="19"/>
      <c r="L58" s="20"/>
      <c r="M58" s="21"/>
      <c r="O58" s="5"/>
    </row>
    <row r="59" spans="1:15" s="6" customFormat="1" x14ac:dyDescent="0.2">
      <c r="A59" s="419"/>
      <c r="B59" s="10"/>
      <c r="C59" s="11"/>
      <c r="D59" s="12"/>
      <c r="E59" s="13"/>
      <c r="F59" s="13"/>
      <c r="G59" s="14"/>
      <c r="H59" s="15"/>
      <c r="I59" s="17"/>
      <c r="J59" s="18"/>
      <c r="K59" s="19"/>
      <c r="L59" s="20"/>
      <c r="M59" s="21"/>
      <c r="O59" s="5"/>
    </row>
    <row r="60" spans="1:15" s="6" customFormat="1" x14ac:dyDescent="0.2">
      <c r="A60" s="419"/>
      <c r="B60" s="10"/>
      <c r="C60" s="11"/>
      <c r="D60" s="12"/>
      <c r="E60" s="13"/>
      <c r="F60" s="13"/>
      <c r="G60" s="14"/>
      <c r="H60" s="15"/>
      <c r="I60" s="17"/>
      <c r="J60" s="18"/>
      <c r="K60" s="19"/>
      <c r="L60" s="20"/>
      <c r="M60" s="21"/>
      <c r="O60" s="5"/>
    </row>
    <row r="61" spans="1:15" s="6" customFormat="1" x14ac:dyDescent="0.2">
      <c r="A61" s="419"/>
      <c r="B61" s="10"/>
      <c r="C61" s="11"/>
      <c r="D61" s="12"/>
      <c r="E61" s="13"/>
      <c r="F61" s="13"/>
      <c r="G61" s="14"/>
      <c r="H61" s="15"/>
      <c r="I61" s="17"/>
      <c r="J61" s="18"/>
      <c r="K61" s="19"/>
      <c r="L61" s="20"/>
      <c r="M61" s="21"/>
      <c r="O61" s="5"/>
    </row>
    <row r="62" spans="1:15" s="6" customFormat="1" x14ac:dyDescent="0.2">
      <c r="A62" s="419"/>
      <c r="B62" s="13"/>
      <c r="C62" s="11"/>
      <c r="D62" s="12"/>
      <c r="E62" s="13"/>
      <c r="F62" s="13"/>
      <c r="G62" s="14"/>
      <c r="H62" s="15"/>
      <c r="I62" s="17"/>
      <c r="J62" s="18"/>
      <c r="K62" s="19"/>
      <c r="L62" s="20"/>
      <c r="M62" s="21"/>
      <c r="O62" s="5"/>
    </row>
    <row r="63" spans="1:15" s="6" customFormat="1" x14ac:dyDescent="0.2">
      <c r="A63" s="419"/>
      <c r="B63" s="78"/>
      <c r="C63" s="11"/>
      <c r="D63" s="12"/>
      <c r="E63" s="13"/>
      <c r="F63" s="13"/>
      <c r="G63" s="14"/>
      <c r="H63" s="15"/>
      <c r="I63" s="17"/>
      <c r="J63" s="18"/>
      <c r="K63" s="19"/>
      <c r="L63" s="20"/>
      <c r="M63" s="21"/>
      <c r="O63" s="5"/>
    </row>
    <row r="64" spans="1:15" s="6" customFormat="1" x14ac:dyDescent="0.2">
      <c r="A64" s="419"/>
      <c r="B64" s="10"/>
      <c r="C64" s="11"/>
      <c r="D64" s="12"/>
      <c r="E64" s="13"/>
      <c r="F64" s="13"/>
      <c r="G64" s="14"/>
      <c r="H64" s="15"/>
      <c r="I64" s="17"/>
      <c r="J64" s="18"/>
      <c r="K64" s="19"/>
      <c r="L64" s="20"/>
      <c r="M64" s="21"/>
      <c r="O64" s="5"/>
    </row>
    <row r="65" spans="1:16" s="6" customFormat="1" x14ac:dyDescent="0.2">
      <c r="A65" s="419"/>
      <c r="B65" s="10"/>
      <c r="C65" s="11"/>
      <c r="D65" s="12" t="s">
        <v>13</v>
      </c>
      <c r="E65" s="13"/>
      <c r="F65" s="13"/>
      <c r="G65" s="14"/>
      <c r="H65" s="15"/>
      <c r="I65" s="17"/>
      <c r="J65" s="18"/>
      <c r="K65" s="19"/>
      <c r="L65" s="20"/>
      <c r="M65" s="21"/>
      <c r="O65" s="5"/>
    </row>
    <row r="66" spans="1:16" s="6" customFormat="1" x14ac:dyDescent="0.2">
      <c r="A66" s="419"/>
      <c r="B66" s="10"/>
      <c r="C66" s="11"/>
      <c r="D66" s="12"/>
      <c r="E66" s="13"/>
      <c r="F66" s="15" t="s">
        <v>12</v>
      </c>
      <c r="G66" s="14"/>
      <c r="H66" s="15"/>
      <c r="I66" s="17"/>
      <c r="J66" s="18"/>
      <c r="K66" s="19"/>
      <c r="L66" s="20"/>
      <c r="M66" s="21"/>
      <c r="O66" s="5"/>
    </row>
    <row r="67" spans="1:16" s="6" customFormat="1" x14ac:dyDescent="0.2">
      <c r="A67" s="419"/>
      <c r="B67" s="10"/>
      <c r="C67" s="10"/>
      <c r="D67" s="10"/>
      <c r="E67" s="10"/>
      <c r="F67" s="10"/>
      <c r="G67" s="10"/>
      <c r="H67" s="22"/>
      <c r="I67" s="23"/>
      <c r="J67" s="24"/>
      <c r="K67" s="25"/>
      <c r="L67" s="26"/>
      <c r="M67" s="27"/>
      <c r="N67" s="9"/>
      <c r="P67" s="5"/>
    </row>
    <row r="68" spans="1:16" x14ac:dyDescent="0.2">
      <c r="C68" s="28"/>
      <c r="D68" s="3"/>
      <c r="H68" s="22"/>
      <c r="I68" s="23"/>
      <c r="J68" s="24"/>
      <c r="K68" s="25"/>
      <c r="L68" s="26"/>
      <c r="M68" s="27"/>
      <c r="N68" s="9"/>
      <c r="O68" s="3"/>
    </row>
    <row r="69" spans="1:16" x14ac:dyDescent="0.2">
      <c r="C69" s="28"/>
      <c r="D69" s="3"/>
      <c r="I69" s="3"/>
      <c r="J69" s="3"/>
      <c r="O69" s="3"/>
    </row>
    <row r="70" spans="1:16" x14ac:dyDescent="0.2">
      <c r="C70" s="28"/>
      <c r="D70" s="3"/>
      <c r="I70" s="3"/>
      <c r="J70" s="3"/>
      <c r="O70" s="3"/>
    </row>
    <row r="71" spans="1:16" x14ac:dyDescent="0.2">
      <c r="C71" s="28"/>
      <c r="D71" s="3"/>
      <c r="I71" s="3"/>
      <c r="J71" s="3"/>
      <c r="O71" s="3"/>
    </row>
    <row r="72" spans="1:16" x14ac:dyDescent="0.2">
      <c r="C72" s="28"/>
      <c r="D72" s="3"/>
      <c r="I72" s="3"/>
      <c r="J72" s="3"/>
      <c r="O72" s="3"/>
    </row>
    <row r="73" spans="1:16" x14ac:dyDescent="0.2">
      <c r="C73" s="3"/>
      <c r="D73" s="3"/>
      <c r="I73" s="3"/>
      <c r="J73" s="3"/>
      <c r="O73" s="3"/>
    </row>
  </sheetData>
  <mergeCells count="7">
    <mergeCell ref="K8:L8"/>
    <mergeCell ref="M8:M9"/>
    <mergeCell ref="A8:A9"/>
    <mergeCell ref="B8:B9"/>
    <mergeCell ref="C8:F8"/>
    <mergeCell ref="G8:H8"/>
    <mergeCell ref="I8:J8"/>
  </mergeCells>
  <pageMargins left="0.39370078740157483" right="0.23622047244094491" top="0.59055118110236227" bottom="0.74803149606299213" header="0.74803149606299213" footer="0.31496062992125984"/>
  <pageSetup scale="82" fitToHeight="0" orientation="landscape" verticalDpi="300" r:id="rId1"/>
  <headerFooter>
    <oddHeader>&amp;R&amp;"Arial,Negrita"FORMATO IP-5</oddHeader>
    <oddFooter>&amp;RPágina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40"/>
  <sheetViews>
    <sheetView view="pageBreakPreview" zoomScale="115" zoomScaleNormal="100" zoomScaleSheetLayoutView="115" workbookViewId="0">
      <selection activeCell="F34" sqref="F34"/>
    </sheetView>
  </sheetViews>
  <sheetFormatPr baseColWidth="10" defaultColWidth="11.42578125" defaultRowHeight="11.25" x14ac:dyDescent="0.2"/>
  <cols>
    <col min="1" max="1" width="11.7109375" style="3" customWidth="1"/>
    <col min="2" max="2" width="15" style="3" customWidth="1"/>
    <col min="3" max="3" width="14" style="29" customWidth="1"/>
    <col min="4" max="4" width="12.5703125" style="30" customWidth="1"/>
    <col min="5" max="5" width="13.28515625" style="3" customWidth="1"/>
    <col min="6" max="6" width="13.42578125" style="3" customWidth="1"/>
    <col min="7" max="7" width="9.7109375" style="3" customWidth="1"/>
    <col min="8" max="8" width="15" style="3" customWidth="1"/>
    <col min="9" max="9" width="12.28515625" style="31" customWidth="1"/>
    <col min="10" max="10" width="12.85546875" style="31" customWidth="1"/>
    <col min="11" max="11" width="8.7109375" style="3" customWidth="1"/>
    <col min="12" max="12" width="10.140625" style="3" customWidth="1"/>
    <col min="13" max="13" width="15.28515625" style="3" bestFit="1" customWidth="1"/>
    <col min="14" max="14" width="11.42578125" style="3"/>
    <col min="15" max="15" width="11.7109375" style="4" customWidth="1"/>
    <col min="16" max="16384" width="11.42578125" style="3"/>
  </cols>
  <sheetData>
    <row r="1" spans="1:15" s="49" customFormat="1" ht="15.75" x14ac:dyDescent="0.25">
      <c r="A1" s="42"/>
      <c r="B1" s="42"/>
      <c r="C1" s="40"/>
      <c r="D1" s="41"/>
      <c r="E1" s="42"/>
      <c r="F1" s="74"/>
      <c r="G1" s="75"/>
      <c r="H1" s="69"/>
      <c r="I1" s="44"/>
      <c r="J1" s="45"/>
      <c r="K1" s="46"/>
      <c r="L1" s="47"/>
      <c r="M1" s="48"/>
      <c r="O1" s="50"/>
    </row>
    <row r="2" spans="1:15" s="49" customFormat="1" ht="15.75" x14ac:dyDescent="0.25">
      <c r="A2" s="450" t="s">
        <v>197</v>
      </c>
      <c r="B2" s="202"/>
      <c r="C2" s="203"/>
      <c r="D2" s="197"/>
      <c r="E2" s="162"/>
      <c r="F2" s="204"/>
      <c r="G2" s="77"/>
      <c r="H2" s="68"/>
      <c r="I2" s="52"/>
      <c r="J2" s="53"/>
      <c r="K2" s="55"/>
      <c r="L2" s="56"/>
      <c r="M2" s="54"/>
      <c r="O2" s="50"/>
    </row>
    <row r="3" spans="1:15" s="49" customFormat="1" ht="15" x14ac:dyDescent="0.2">
      <c r="A3" s="162" t="s">
        <v>28</v>
      </c>
      <c r="B3" s="162"/>
      <c r="C3" s="196"/>
      <c r="D3" s="197"/>
      <c r="E3" s="162"/>
      <c r="F3" s="198"/>
      <c r="G3" s="166"/>
      <c r="H3" s="165"/>
      <c r="I3" s="168"/>
      <c r="J3" s="169"/>
      <c r="K3" s="170"/>
      <c r="L3" s="171"/>
      <c r="M3" s="172"/>
      <c r="N3" s="1"/>
      <c r="O3" s="35"/>
    </row>
    <row r="4" spans="1:15" s="49" customFormat="1" ht="15.75" x14ac:dyDescent="0.25">
      <c r="A4" s="164" t="s">
        <v>163</v>
      </c>
      <c r="B4" s="164"/>
      <c r="C4" s="166"/>
      <c r="D4" s="167"/>
      <c r="E4" s="163"/>
      <c r="F4" s="67"/>
      <c r="G4" s="57"/>
      <c r="H4" s="71"/>
      <c r="J4" s="59"/>
      <c r="K4" s="61"/>
      <c r="L4" s="56"/>
      <c r="M4" s="60"/>
      <c r="O4" s="50"/>
    </row>
    <row r="5" spans="1:15" s="49" customFormat="1" ht="15.75" x14ac:dyDescent="0.25">
      <c r="A5" s="164" t="s">
        <v>189</v>
      </c>
      <c r="B5" s="164"/>
      <c r="C5" s="166"/>
      <c r="D5" s="163"/>
      <c r="E5" s="162"/>
      <c r="F5" s="67"/>
      <c r="G5" s="57"/>
      <c r="H5" s="72"/>
      <c r="I5" s="58"/>
      <c r="J5" s="59"/>
      <c r="K5" s="61"/>
      <c r="L5" s="56"/>
      <c r="M5" s="60"/>
      <c r="O5" s="50"/>
    </row>
    <row r="6" spans="1:15" s="1" customFormat="1" ht="12.75" x14ac:dyDescent="0.2">
      <c r="A6" s="36"/>
      <c r="B6" s="36"/>
      <c r="C6" s="37"/>
      <c r="D6" s="38"/>
      <c r="E6" s="36"/>
      <c r="F6" s="36"/>
      <c r="G6" s="36"/>
      <c r="H6" s="73"/>
      <c r="I6" s="39"/>
      <c r="J6" s="39"/>
      <c r="K6" s="36"/>
      <c r="L6" s="36"/>
      <c r="M6" s="36"/>
      <c r="O6" s="35"/>
    </row>
    <row r="7" spans="1:15" s="330" customFormat="1" ht="15.75" customHeight="1" x14ac:dyDescent="0.2">
      <c r="A7" s="484" t="s">
        <v>0</v>
      </c>
      <c r="B7" s="484" t="s">
        <v>2</v>
      </c>
      <c r="C7" s="484" t="s">
        <v>3</v>
      </c>
      <c r="D7" s="484"/>
      <c r="E7" s="484"/>
      <c r="F7" s="484"/>
      <c r="G7" s="485" t="s">
        <v>4</v>
      </c>
      <c r="H7" s="485"/>
      <c r="I7" s="485" t="s">
        <v>5</v>
      </c>
      <c r="J7" s="485"/>
      <c r="K7" s="486" t="s">
        <v>6</v>
      </c>
      <c r="L7" s="486"/>
      <c r="M7" s="483" t="s">
        <v>7</v>
      </c>
      <c r="O7" s="331"/>
    </row>
    <row r="8" spans="1:15" s="330" customFormat="1" ht="18" customHeight="1" x14ac:dyDescent="0.2">
      <c r="A8" s="484"/>
      <c r="B8" s="484"/>
      <c r="C8" s="451" t="s">
        <v>24</v>
      </c>
      <c r="D8" s="452" t="s">
        <v>25</v>
      </c>
      <c r="E8" s="452" t="s">
        <v>26</v>
      </c>
      <c r="F8" s="453" t="s">
        <v>8</v>
      </c>
      <c r="G8" s="454" t="s">
        <v>0</v>
      </c>
      <c r="H8" s="454" t="s">
        <v>9</v>
      </c>
      <c r="I8" s="454" t="s">
        <v>10</v>
      </c>
      <c r="J8" s="453" t="s">
        <v>11</v>
      </c>
      <c r="K8" s="455" t="s">
        <v>1</v>
      </c>
      <c r="L8" s="456" t="s">
        <v>0</v>
      </c>
      <c r="M8" s="483"/>
      <c r="O8" s="331"/>
    </row>
    <row r="9" spans="1:15" ht="12.75" customHeight="1" x14ac:dyDescent="0.2">
      <c r="A9" s="457" t="s">
        <v>56</v>
      </c>
      <c r="B9" s="146"/>
      <c r="C9" s="147"/>
      <c r="D9" s="147"/>
      <c r="E9" s="147"/>
      <c r="F9" s="146"/>
      <c r="G9" s="126"/>
      <c r="H9" s="147"/>
      <c r="I9" s="148"/>
      <c r="J9" s="148"/>
      <c r="K9" s="149"/>
      <c r="L9" s="149"/>
      <c r="M9" s="129"/>
    </row>
    <row r="10" spans="1:15" ht="12.75" customHeight="1" x14ac:dyDescent="0.2">
      <c r="A10" s="442">
        <v>43587</v>
      </c>
      <c r="B10" s="81">
        <v>18381796.300000001</v>
      </c>
      <c r="C10" s="110"/>
      <c r="D10" s="79"/>
      <c r="E10" s="79"/>
      <c r="F10" s="79">
        <f>SUM(C10:E10)</f>
        <v>0</v>
      </c>
      <c r="G10" s="151">
        <v>43587</v>
      </c>
      <c r="H10" s="81">
        <v>18381796.300000001</v>
      </c>
      <c r="I10" s="63" t="s">
        <v>88</v>
      </c>
      <c r="J10" s="63" t="s">
        <v>89</v>
      </c>
      <c r="K10" s="219" t="s">
        <v>87</v>
      </c>
      <c r="L10" s="151">
        <v>43587</v>
      </c>
      <c r="M10" s="121"/>
    </row>
    <row r="11" spans="1:15" ht="12.75" customHeight="1" x14ac:dyDescent="0.2">
      <c r="A11" s="442"/>
      <c r="B11" s="81"/>
      <c r="C11" s="110"/>
      <c r="D11" s="79"/>
      <c r="E11" s="79"/>
      <c r="F11" s="79"/>
      <c r="G11" s="151"/>
      <c r="H11" s="81"/>
      <c r="I11" s="63"/>
      <c r="J11" s="63"/>
      <c r="K11" s="219"/>
      <c r="L11" s="151"/>
      <c r="M11" s="121"/>
    </row>
    <row r="12" spans="1:15" ht="12.75" customHeight="1" x14ac:dyDescent="0.2">
      <c r="A12" s="442"/>
      <c r="B12" s="81"/>
      <c r="C12" s="110"/>
      <c r="D12" s="79"/>
      <c r="E12" s="79"/>
      <c r="F12" s="79"/>
      <c r="G12" s="151"/>
      <c r="H12" s="81"/>
      <c r="I12" s="63"/>
      <c r="J12" s="63"/>
      <c r="K12" s="219"/>
      <c r="L12" s="151"/>
      <c r="M12" s="121"/>
    </row>
    <row r="13" spans="1:15" s="7" customFormat="1" ht="12.75" customHeight="1" x14ac:dyDescent="0.2">
      <c r="A13" s="370"/>
      <c r="B13" s="365">
        <f>SUM(B10:B11)</f>
        <v>18381796.300000001</v>
      </c>
      <c r="C13" s="365">
        <f>SUM(C10:C10)</f>
        <v>0</v>
      </c>
      <c r="D13" s="365">
        <f>SUM(D10:D10)</f>
        <v>0</v>
      </c>
      <c r="E13" s="365">
        <f>SUM(E10:E10)</f>
        <v>0</v>
      </c>
      <c r="F13" s="365">
        <f>SUM(F10:F10)</f>
        <v>0</v>
      </c>
      <c r="G13" s="365"/>
      <c r="H13" s="365">
        <f>SUM(H10:H11)</f>
        <v>18381796.300000001</v>
      </c>
      <c r="I13" s="371"/>
      <c r="J13" s="371"/>
      <c r="K13" s="372"/>
      <c r="L13" s="372"/>
      <c r="M13" s="334"/>
      <c r="O13" s="8"/>
    </row>
    <row r="14" spans="1:15" s="7" customFormat="1" ht="12.75" customHeight="1" x14ac:dyDescent="0.2">
      <c r="A14" s="385"/>
      <c r="B14" s="375"/>
      <c r="C14" s="375"/>
      <c r="D14" s="375"/>
      <c r="E14" s="375"/>
      <c r="F14" s="375"/>
      <c r="G14" s="375"/>
      <c r="H14" s="375"/>
      <c r="I14" s="378"/>
      <c r="J14" s="378"/>
      <c r="K14" s="379"/>
      <c r="L14" s="379"/>
      <c r="M14" s="335"/>
      <c r="O14" s="8"/>
    </row>
    <row r="15" spans="1:15" s="7" customFormat="1" ht="12.75" customHeight="1" x14ac:dyDescent="0.2">
      <c r="A15" s="131" t="s">
        <v>188</v>
      </c>
      <c r="B15" s="101"/>
      <c r="C15" s="94"/>
      <c r="D15" s="94"/>
      <c r="E15" s="94"/>
      <c r="F15" s="101"/>
      <c r="G15" s="102"/>
      <c r="H15" s="94"/>
      <c r="I15" s="63"/>
      <c r="J15" s="63"/>
      <c r="K15" s="64"/>
      <c r="L15" s="64"/>
      <c r="M15" s="121"/>
      <c r="O15" s="8"/>
    </row>
    <row r="16" spans="1:15" s="7" customFormat="1" ht="12.75" customHeight="1" x14ac:dyDescent="0.2">
      <c r="A16" s="442">
        <v>43732</v>
      </c>
      <c r="B16" s="95">
        <v>7877912.7000000002</v>
      </c>
      <c r="C16" s="110"/>
      <c r="D16" s="94"/>
      <c r="E16" s="94"/>
      <c r="F16" s="94">
        <f>SUM(C16:E16)</f>
        <v>0</v>
      </c>
      <c r="G16" s="151">
        <v>43732</v>
      </c>
      <c r="H16" s="95">
        <v>7877912.7000000002</v>
      </c>
      <c r="I16" s="63" t="s">
        <v>88</v>
      </c>
      <c r="J16" s="63" t="s">
        <v>89</v>
      </c>
      <c r="K16" s="219" t="s">
        <v>155</v>
      </c>
      <c r="L16" s="151">
        <v>43732</v>
      </c>
      <c r="M16" s="121"/>
      <c r="O16" s="8"/>
    </row>
    <row r="17" spans="1:16" s="7" customFormat="1" ht="12.75" customHeight="1" x14ac:dyDescent="0.2">
      <c r="A17" s="442"/>
      <c r="B17" s="95"/>
      <c r="C17" s="110"/>
      <c r="D17" s="94"/>
      <c r="E17" s="94"/>
      <c r="F17" s="94"/>
      <c r="G17" s="151"/>
      <c r="H17" s="95"/>
      <c r="I17" s="63"/>
      <c r="J17" s="63"/>
      <c r="K17" s="219"/>
      <c r="L17" s="151"/>
      <c r="M17" s="121"/>
      <c r="O17" s="8"/>
    </row>
    <row r="18" spans="1:16" s="7" customFormat="1" ht="12.75" customHeight="1" x14ac:dyDescent="0.2">
      <c r="A18" s="370"/>
      <c r="B18" s="315">
        <f>SUM(B16:B17)</f>
        <v>7877912.7000000002</v>
      </c>
      <c r="C18" s="315">
        <f>SUM(C16:C16)</f>
        <v>0</v>
      </c>
      <c r="D18" s="315">
        <f>SUM(D16:D16)</f>
        <v>0</v>
      </c>
      <c r="E18" s="315">
        <f>SUM(E16:E16)</f>
        <v>0</v>
      </c>
      <c r="F18" s="315">
        <f>SUM(F16:F16)</f>
        <v>0</v>
      </c>
      <c r="G18" s="315"/>
      <c r="H18" s="315">
        <f>SUM(H16:H17)</f>
        <v>7877912.7000000002</v>
      </c>
      <c r="I18" s="371"/>
      <c r="J18" s="371"/>
      <c r="K18" s="372"/>
      <c r="L18" s="372"/>
      <c r="M18" s="334"/>
      <c r="O18" s="8"/>
    </row>
    <row r="19" spans="1:16" s="7" customFormat="1" ht="12.75" customHeight="1" x14ac:dyDescent="0.2">
      <c r="A19" s="385"/>
      <c r="B19" s="375"/>
      <c r="C19" s="375"/>
      <c r="D19" s="375"/>
      <c r="E19" s="375"/>
      <c r="F19" s="375"/>
      <c r="G19" s="375"/>
      <c r="H19" s="375"/>
      <c r="I19" s="378"/>
      <c r="J19" s="378"/>
      <c r="K19" s="379"/>
      <c r="L19" s="379"/>
      <c r="M19" s="335"/>
      <c r="O19" s="8"/>
    </row>
    <row r="20" spans="1:16" ht="12.75" customHeight="1" x14ac:dyDescent="0.2">
      <c r="A20" s="422"/>
      <c r="B20" s="423"/>
      <c r="C20" s="261"/>
      <c r="D20" s="261"/>
      <c r="E20" s="261"/>
      <c r="F20" s="423"/>
      <c r="G20" s="422"/>
      <c r="H20" s="261"/>
      <c r="I20" s="424"/>
      <c r="J20" s="425"/>
      <c r="K20" s="426"/>
      <c r="L20" s="426"/>
      <c r="M20" s="427"/>
    </row>
    <row r="21" spans="1:16" ht="12.75" customHeight="1" x14ac:dyDescent="0.2">
      <c r="A21" s="194" t="s">
        <v>14</v>
      </c>
      <c r="B21" s="195">
        <f>(+B13+B18)</f>
        <v>26259709</v>
      </c>
      <c r="C21" s="195">
        <f t="shared" ref="C21:F21" si="0">+C13</f>
        <v>0</v>
      </c>
      <c r="D21" s="195">
        <f t="shared" si="0"/>
        <v>0</v>
      </c>
      <c r="E21" s="195">
        <f t="shared" si="0"/>
        <v>0</v>
      </c>
      <c r="F21" s="195">
        <f t="shared" si="0"/>
        <v>0</v>
      </c>
      <c r="G21" s="195"/>
      <c r="H21" s="384">
        <f>(+H13+H18)</f>
        <v>26259709</v>
      </c>
      <c r="I21" s="133"/>
      <c r="J21" s="133"/>
      <c r="K21" s="134"/>
      <c r="L21" s="134"/>
      <c r="M21" s="135"/>
    </row>
    <row r="22" spans="1:16" s="6" customFormat="1" x14ac:dyDescent="0.2">
      <c r="A22" s="9"/>
      <c r="B22" s="10"/>
      <c r="C22" s="11"/>
      <c r="D22" s="12"/>
      <c r="E22" s="13"/>
      <c r="F22" s="13"/>
      <c r="G22" s="14"/>
      <c r="H22" s="15"/>
      <c r="I22" s="17"/>
      <c r="J22" s="18"/>
      <c r="K22" s="19"/>
      <c r="L22" s="20"/>
      <c r="M22" s="21"/>
      <c r="O22" s="5"/>
    </row>
    <row r="23" spans="1:16" s="6" customFormat="1" x14ac:dyDescent="0.2">
      <c r="A23" s="9"/>
      <c r="B23" s="10"/>
      <c r="C23" s="11"/>
      <c r="D23" s="12"/>
      <c r="E23" s="13"/>
      <c r="F23" s="13"/>
      <c r="G23" s="14"/>
      <c r="H23" s="15"/>
      <c r="I23" s="17"/>
      <c r="J23" s="18"/>
      <c r="K23" s="19"/>
      <c r="L23" s="20"/>
      <c r="M23" s="21"/>
      <c r="O23" s="5"/>
    </row>
    <row r="24" spans="1:16" s="6" customFormat="1" x14ac:dyDescent="0.2">
      <c r="A24" s="9"/>
      <c r="B24" s="10"/>
      <c r="C24" s="11"/>
      <c r="D24" s="12"/>
      <c r="E24" s="13"/>
      <c r="F24" s="13"/>
      <c r="G24" s="14"/>
      <c r="H24" s="15"/>
      <c r="I24" s="17"/>
      <c r="J24" s="18"/>
      <c r="K24" s="19"/>
      <c r="L24" s="20"/>
      <c r="M24" s="21"/>
      <c r="O24" s="5"/>
    </row>
    <row r="25" spans="1:16" s="6" customFormat="1" x14ac:dyDescent="0.2">
      <c r="A25" s="9"/>
      <c r="B25" s="10"/>
      <c r="C25" s="11"/>
      <c r="D25" s="12"/>
      <c r="E25" s="13"/>
      <c r="F25" s="13"/>
      <c r="G25" s="14"/>
      <c r="H25" s="15"/>
      <c r="I25" s="17"/>
      <c r="J25" s="18"/>
      <c r="K25" s="19"/>
      <c r="L25" s="20"/>
      <c r="M25" s="21"/>
      <c r="O25" s="5"/>
    </row>
    <row r="26" spans="1:16" s="6" customFormat="1" ht="12" x14ac:dyDescent="0.2">
      <c r="A26" s="9"/>
      <c r="B26" s="142"/>
      <c r="C26" s="11"/>
      <c r="D26" s="12"/>
      <c r="E26" s="13"/>
      <c r="F26" s="13"/>
      <c r="G26" s="14"/>
      <c r="H26" s="15"/>
      <c r="I26" s="17"/>
      <c r="J26" s="18"/>
      <c r="K26" s="19"/>
      <c r="L26" s="20"/>
      <c r="M26" s="21"/>
      <c r="O26" s="5"/>
    </row>
    <row r="27" spans="1:16" s="141" customFormat="1" x14ac:dyDescent="0.2">
      <c r="A27" s="9"/>
      <c r="B27" s="10"/>
      <c r="C27" s="11"/>
      <c r="D27" s="12"/>
      <c r="E27" s="13"/>
      <c r="F27" s="13"/>
      <c r="G27" s="14"/>
      <c r="H27" s="15"/>
      <c r="I27" s="17"/>
      <c r="J27" s="18"/>
      <c r="K27" s="19"/>
      <c r="L27" s="20"/>
      <c r="M27" s="21"/>
      <c r="O27" s="145"/>
    </row>
    <row r="28" spans="1:16" s="141" customFormat="1" x14ac:dyDescent="0.2">
      <c r="A28" s="9"/>
      <c r="B28" s="10"/>
      <c r="C28" s="11"/>
      <c r="D28" s="12"/>
      <c r="E28" s="13"/>
      <c r="F28" s="13"/>
      <c r="G28" s="14"/>
      <c r="H28" s="15"/>
      <c r="I28" s="17"/>
      <c r="J28" s="18"/>
      <c r="K28" s="19"/>
      <c r="L28" s="20"/>
      <c r="M28" s="21"/>
      <c r="O28" s="145"/>
    </row>
    <row r="29" spans="1:16" s="141" customFormat="1" x14ac:dyDescent="0.2">
      <c r="A29" s="9"/>
      <c r="B29" s="13"/>
      <c r="C29" s="11"/>
      <c r="D29" s="12"/>
      <c r="E29" s="13"/>
      <c r="F29" s="13"/>
      <c r="G29" s="14"/>
      <c r="H29" s="15"/>
      <c r="I29" s="17"/>
      <c r="J29" s="18"/>
      <c r="K29" s="19"/>
      <c r="L29" s="20"/>
      <c r="M29" s="21"/>
      <c r="O29" s="145"/>
    </row>
    <row r="30" spans="1:16" s="141" customFormat="1" x14ac:dyDescent="0.2">
      <c r="A30" s="9"/>
      <c r="B30" s="78"/>
      <c r="C30" s="11"/>
      <c r="D30" s="12"/>
      <c r="E30" s="13"/>
      <c r="F30" s="13"/>
      <c r="G30" s="14"/>
      <c r="H30" s="15"/>
      <c r="I30" s="17"/>
      <c r="J30" s="18"/>
      <c r="K30" s="19"/>
      <c r="L30" s="20"/>
      <c r="M30" s="21"/>
      <c r="O30" s="145"/>
    </row>
    <row r="31" spans="1:16" s="141" customFormat="1" x14ac:dyDescent="0.2">
      <c r="A31" s="9"/>
      <c r="B31" s="10"/>
      <c r="C31" s="11"/>
      <c r="D31" s="12"/>
      <c r="E31" s="13"/>
      <c r="F31" s="13"/>
      <c r="G31" s="14"/>
      <c r="H31" s="15"/>
      <c r="I31" s="17"/>
      <c r="J31" s="18"/>
      <c r="K31" s="19"/>
      <c r="L31" s="20"/>
      <c r="M31" s="21"/>
      <c r="O31" s="145"/>
    </row>
    <row r="32" spans="1:16" s="141" customFormat="1" x14ac:dyDescent="0.2">
      <c r="A32" s="9"/>
      <c r="B32" s="10"/>
      <c r="C32" s="10"/>
      <c r="D32" s="10"/>
      <c r="E32" s="10"/>
      <c r="F32" s="10"/>
      <c r="G32" s="10"/>
      <c r="H32" s="22"/>
      <c r="I32" s="23"/>
      <c r="J32" s="24"/>
      <c r="K32" s="25"/>
      <c r="L32" s="26"/>
      <c r="M32" s="27"/>
      <c r="N32" s="9"/>
      <c r="P32" s="145"/>
    </row>
    <row r="33" spans="3:15" s="143" customFormat="1" x14ac:dyDescent="0.2">
      <c r="C33" s="144"/>
      <c r="H33" s="22"/>
      <c r="I33" s="23"/>
      <c r="J33" s="24"/>
      <c r="K33" s="25"/>
      <c r="L33" s="26"/>
      <c r="M33" s="27"/>
      <c r="N33" s="9"/>
    </row>
    <row r="34" spans="3:15" s="143" customFormat="1" x14ac:dyDescent="0.2">
      <c r="C34" s="144"/>
    </row>
    <row r="35" spans="3:15" s="143" customFormat="1" x14ac:dyDescent="0.2">
      <c r="C35" s="144"/>
    </row>
    <row r="36" spans="3:15" s="143" customFormat="1" x14ac:dyDescent="0.2">
      <c r="C36" s="144"/>
    </row>
    <row r="37" spans="3:15" x14ac:dyDescent="0.2">
      <c r="C37" s="28"/>
      <c r="D37" s="3"/>
      <c r="I37" s="3"/>
      <c r="J37" s="3"/>
      <c r="O37" s="3"/>
    </row>
    <row r="38" spans="3:15" s="143" customFormat="1" x14ac:dyDescent="0.2"/>
    <row r="39" spans="3:15" s="143" customFormat="1" x14ac:dyDescent="0.2"/>
    <row r="40" spans="3:15" x14ac:dyDescent="0.2">
      <c r="C40" s="3"/>
      <c r="D40" s="3"/>
      <c r="I40" s="3"/>
      <c r="J40" s="3"/>
      <c r="O40" s="3"/>
    </row>
  </sheetData>
  <mergeCells count="7">
    <mergeCell ref="K7:L7"/>
    <mergeCell ref="M7:M8"/>
    <mergeCell ref="A7:A8"/>
    <mergeCell ref="B7:B8"/>
    <mergeCell ref="C7:F7"/>
    <mergeCell ref="G7:H7"/>
    <mergeCell ref="I7:J7"/>
  </mergeCells>
  <pageMargins left="0.39370078740157483" right="0.23622047244094491" top="0.43307086614173229" bottom="0.74803149606299213" header="0.62992125984251968" footer="0.31496062992125984"/>
  <pageSetup scale="82" fitToHeight="0" orientation="landscape" verticalDpi="300" r:id="rId1"/>
  <headerFooter>
    <oddHeader>&amp;R&amp;"Arial,Negrita"FORMATO IP-5</oddHeader>
    <oddFooter>&amp;RPágina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83"/>
  <sheetViews>
    <sheetView topLeftCell="A23" zoomScale="90" zoomScaleNormal="90" zoomScaleSheetLayoutView="90" zoomScalePageLayoutView="51" workbookViewId="0">
      <selection activeCell="L40" sqref="L40"/>
    </sheetView>
  </sheetViews>
  <sheetFormatPr baseColWidth="10" defaultColWidth="11.42578125" defaultRowHeight="11.25" x14ac:dyDescent="0.2"/>
  <cols>
    <col min="1" max="1" width="12.85546875" style="449" bestFit="1" customWidth="1"/>
    <col min="2" max="2" width="15.42578125" style="3" customWidth="1"/>
    <col min="3" max="3" width="10.85546875" style="29" customWidth="1"/>
    <col min="4" max="4" width="9" style="30" customWidth="1"/>
    <col min="5" max="5" width="12" style="3" customWidth="1"/>
    <col min="6" max="6" width="8.42578125" style="3" customWidth="1"/>
    <col min="7" max="7" width="9.7109375" style="3" customWidth="1"/>
    <col min="8" max="8" width="15" style="3" customWidth="1"/>
    <col min="9" max="9" width="11.140625" style="3" customWidth="1"/>
    <col min="10" max="10" width="12.42578125" style="31" bestFit="1" customWidth="1"/>
    <col min="11" max="11" width="11.7109375" style="31" bestFit="1" customWidth="1"/>
    <col min="12" max="12" width="8.7109375" style="3" customWidth="1"/>
    <col min="13" max="13" width="10.140625" style="3" customWidth="1"/>
    <col min="14" max="14" width="14.7109375" style="3" customWidth="1"/>
    <col min="15" max="15" width="11.42578125" style="3"/>
    <col min="16" max="16" width="11.7109375" style="4" customWidth="1"/>
    <col min="17" max="16384" width="11.42578125" style="3"/>
  </cols>
  <sheetData>
    <row r="1" spans="1:16" s="49" customFormat="1" ht="15.75" x14ac:dyDescent="0.25">
      <c r="A1" s="444"/>
      <c r="B1" s="42"/>
      <c r="C1" s="40"/>
      <c r="D1" s="41"/>
      <c r="E1" s="42"/>
      <c r="F1" s="74"/>
      <c r="G1" s="75"/>
      <c r="H1" s="69"/>
      <c r="I1" s="43"/>
      <c r="J1" s="44"/>
      <c r="K1" s="45"/>
      <c r="L1" s="46"/>
      <c r="M1" s="47"/>
      <c r="N1" s="48"/>
      <c r="P1" s="50"/>
    </row>
    <row r="2" spans="1:16" s="49" customFormat="1" ht="15.75" x14ac:dyDescent="0.25">
      <c r="A2" s="450" t="s">
        <v>197</v>
      </c>
      <c r="B2" s="205"/>
      <c r="C2" s="205"/>
      <c r="D2" s="205"/>
      <c r="E2" s="205"/>
      <c r="F2" s="76"/>
      <c r="G2" s="77"/>
      <c r="H2" s="68"/>
      <c r="I2" s="51"/>
      <c r="J2" s="52"/>
      <c r="K2" s="53"/>
      <c r="L2" s="55"/>
      <c r="M2" s="56"/>
      <c r="N2" s="54"/>
      <c r="P2" s="50"/>
    </row>
    <row r="3" spans="1:16" s="49" customFormat="1" ht="15.75" x14ac:dyDescent="0.25">
      <c r="A3" s="450" t="s">
        <v>28</v>
      </c>
      <c r="B3" s="205"/>
      <c r="C3" s="206"/>
      <c r="D3" s="200"/>
      <c r="E3" s="173"/>
      <c r="F3" s="208"/>
      <c r="G3" s="191"/>
      <c r="H3" s="68"/>
      <c r="I3" s="51"/>
      <c r="J3" s="52"/>
      <c r="K3" s="53"/>
      <c r="L3" s="55"/>
      <c r="M3" s="56"/>
      <c r="N3" s="54"/>
      <c r="P3" s="50"/>
    </row>
    <row r="4" spans="1:16" s="49" customFormat="1" ht="15.75" x14ac:dyDescent="0.25">
      <c r="A4" s="199" t="s">
        <v>162</v>
      </c>
      <c r="B4" s="173"/>
      <c r="C4" s="199"/>
      <c r="D4" s="200"/>
      <c r="E4" s="173"/>
      <c r="F4" s="71"/>
      <c r="G4" s="57"/>
      <c r="H4" s="70"/>
      <c r="I4" s="51"/>
      <c r="J4" s="58"/>
      <c r="K4" s="59"/>
      <c r="L4" s="61"/>
      <c r="M4" s="56"/>
      <c r="N4" s="60"/>
      <c r="P4" s="50"/>
    </row>
    <row r="5" spans="1:16" s="49" customFormat="1" ht="15.75" x14ac:dyDescent="0.25">
      <c r="A5" s="199" t="s">
        <v>199</v>
      </c>
      <c r="B5" s="173"/>
      <c r="C5" s="173"/>
      <c r="D5" s="173"/>
      <c r="E5" s="62"/>
      <c r="F5" s="67"/>
      <c r="G5" s="57"/>
      <c r="H5" s="71"/>
      <c r="I5" s="2"/>
      <c r="K5" s="59"/>
      <c r="L5" s="61"/>
      <c r="M5" s="56"/>
      <c r="N5" s="60"/>
      <c r="P5" s="50"/>
    </row>
    <row r="6" spans="1:16" s="1" customFormat="1" ht="6.75" customHeight="1" x14ac:dyDescent="0.2">
      <c r="A6" s="36"/>
      <c r="B6" s="36"/>
      <c r="C6" s="37"/>
      <c r="D6" s="38"/>
      <c r="E6" s="36"/>
      <c r="F6" s="36"/>
      <c r="G6" s="36"/>
      <c r="H6" s="73"/>
      <c r="I6" s="36"/>
      <c r="J6" s="39"/>
      <c r="K6" s="39"/>
      <c r="L6" s="36"/>
      <c r="M6" s="36"/>
      <c r="N6" s="36"/>
      <c r="P6" s="35"/>
    </row>
    <row r="7" spans="1:16" s="330" customFormat="1" ht="15.75" customHeight="1" x14ac:dyDescent="0.2">
      <c r="A7" s="496" t="s">
        <v>0</v>
      </c>
      <c r="B7" s="496" t="s">
        <v>2</v>
      </c>
      <c r="C7" s="484" t="s">
        <v>3</v>
      </c>
      <c r="D7" s="484"/>
      <c r="E7" s="484"/>
      <c r="F7" s="484"/>
      <c r="G7" s="485" t="s">
        <v>4</v>
      </c>
      <c r="H7" s="485"/>
      <c r="I7" s="498" t="s">
        <v>15</v>
      </c>
      <c r="J7" s="485" t="s">
        <v>5</v>
      </c>
      <c r="K7" s="485"/>
      <c r="L7" s="486" t="s">
        <v>6</v>
      </c>
      <c r="M7" s="486"/>
      <c r="N7" s="494" t="s">
        <v>7</v>
      </c>
      <c r="P7" s="331"/>
    </row>
    <row r="8" spans="1:16" s="330" customFormat="1" ht="48.75" customHeight="1" x14ac:dyDescent="0.2">
      <c r="A8" s="497"/>
      <c r="B8" s="497"/>
      <c r="C8" s="451" t="s">
        <v>24</v>
      </c>
      <c r="D8" s="452" t="s">
        <v>25</v>
      </c>
      <c r="E8" s="452" t="s">
        <v>26</v>
      </c>
      <c r="F8" s="453" t="s">
        <v>8</v>
      </c>
      <c r="G8" s="454" t="s">
        <v>0</v>
      </c>
      <c r="H8" s="454" t="s">
        <v>9</v>
      </c>
      <c r="I8" s="499"/>
      <c r="J8" s="454" t="s">
        <v>10</v>
      </c>
      <c r="K8" s="453" t="s">
        <v>11</v>
      </c>
      <c r="L8" s="455" t="s">
        <v>1</v>
      </c>
      <c r="M8" s="456" t="s">
        <v>0</v>
      </c>
      <c r="N8" s="495"/>
      <c r="P8" s="331"/>
    </row>
    <row r="9" spans="1:16" ht="12.75" customHeight="1" x14ac:dyDescent="0.2">
      <c r="A9" s="445" t="s">
        <v>29</v>
      </c>
      <c r="B9" s="147"/>
      <c r="C9" s="147"/>
      <c r="D9" s="147"/>
      <c r="E9" s="147" t="s">
        <v>12</v>
      </c>
      <c r="F9" s="146"/>
      <c r="G9" s="126"/>
      <c r="H9" s="147"/>
      <c r="I9" s="125"/>
      <c r="J9" s="148"/>
      <c r="K9" s="148"/>
      <c r="L9" s="149"/>
      <c r="M9" s="149"/>
      <c r="N9" s="129"/>
    </row>
    <row r="10" spans="1:16" ht="12.75" customHeight="1" x14ac:dyDescent="0.2">
      <c r="A10" s="442">
        <v>43488</v>
      </c>
      <c r="B10" s="79">
        <v>15535944</v>
      </c>
      <c r="C10" s="79"/>
      <c r="D10" s="79"/>
      <c r="E10" s="79"/>
      <c r="F10" s="79">
        <f>SUM(C10:E10)</f>
        <v>0</v>
      </c>
      <c r="G10" s="151">
        <v>43496</v>
      </c>
      <c r="H10" s="79">
        <v>15535944</v>
      </c>
      <c r="I10" s="94">
        <v>0</v>
      </c>
      <c r="J10" s="63" t="s">
        <v>90</v>
      </c>
      <c r="K10" s="500" t="s">
        <v>58</v>
      </c>
      <c r="L10" s="219" t="s">
        <v>30</v>
      </c>
      <c r="M10" s="151">
        <v>43488</v>
      </c>
      <c r="N10" s="121"/>
    </row>
    <row r="11" spans="1:16" ht="12.75" customHeight="1" x14ac:dyDescent="0.2">
      <c r="A11" s="442"/>
      <c r="B11" s="79"/>
      <c r="C11" s="79"/>
      <c r="D11" s="79"/>
      <c r="E11" s="79"/>
      <c r="F11" s="79"/>
      <c r="G11" s="151"/>
      <c r="H11" s="79"/>
      <c r="I11" s="94"/>
      <c r="J11" s="63"/>
      <c r="K11" s="501"/>
      <c r="L11" s="219"/>
      <c r="M11" s="151"/>
      <c r="N11" s="121"/>
    </row>
    <row r="12" spans="1:16" s="7" customFormat="1" ht="12.75" customHeight="1" x14ac:dyDescent="0.2">
      <c r="A12" s="370"/>
      <c r="B12" s="367">
        <f>SUM(B10:B10)</f>
        <v>15535944</v>
      </c>
      <c r="C12" s="157">
        <f>SUM(C10:C10)</f>
        <v>0</v>
      </c>
      <c r="D12" s="365">
        <f>SUM(D10:D10)</f>
        <v>0</v>
      </c>
      <c r="E12" s="365">
        <f>SUM(E10:E10)</f>
        <v>0</v>
      </c>
      <c r="F12" s="365">
        <f>SUM(F10:F10)</f>
        <v>0</v>
      </c>
      <c r="G12" s="365"/>
      <c r="H12" s="365">
        <f>SUM(H10:H10)</f>
        <v>15535944</v>
      </c>
      <c r="I12" s="303"/>
      <c r="J12" s="371"/>
      <c r="K12" s="436"/>
      <c r="L12" s="372"/>
      <c r="M12" s="372"/>
      <c r="N12" s="334"/>
      <c r="P12" s="8"/>
    </row>
    <row r="13" spans="1:16" s="7" customFormat="1" ht="9.9499999999999993" customHeight="1" x14ac:dyDescent="0.2">
      <c r="A13" s="385"/>
      <c r="B13" s="362"/>
      <c r="C13" s="362"/>
      <c r="D13" s="375"/>
      <c r="E13" s="375"/>
      <c r="F13" s="375"/>
      <c r="G13" s="375"/>
      <c r="H13" s="375"/>
      <c r="I13" s="223"/>
      <c r="J13" s="378"/>
      <c r="K13" s="437"/>
      <c r="L13" s="379"/>
      <c r="M13" s="379"/>
      <c r="N13" s="335"/>
      <c r="P13" s="8"/>
    </row>
    <row r="14" spans="1:16" ht="12.75" customHeight="1" x14ac:dyDescent="0.2">
      <c r="A14" s="443" t="s">
        <v>35</v>
      </c>
      <c r="B14" s="79"/>
      <c r="C14" s="79"/>
      <c r="D14" s="79"/>
      <c r="E14" s="79"/>
      <c r="F14" s="32"/>
      <c r="G14" s="102"/>
      <c r="H14" s="79"/>
      <c r="I14" s="94"/>
      <c r="J14" s="63"/>
      <c r="K14" s="438"/>
      <c r="L14" s="64"/>
      <c r="M14" s="64"/>
      <c r="N14" s="121"/>
    </row>
    <row r="15" spans="1:16" ht="12.75" customHeight="1" x14ac:dyDescent="0.2">
      <c r="A15" s="442">
        <v>43507</v>
      </c>
      <c r="B15" s="79">
        <v>15535944</v>
      </c>
      <c r="C15" s="79"/>
      <c r="D15" s="79"/>
      <c r="E15" s="79"/>
      <c r="F15" s="79">
        <f>SUM(C15:E15)</f>
        <v>0</v>
      </c>
      <c r="G15" s="151">
        <v>43524</v>
      </c>
      <c r="H15" s="79">
        <v>15535944</v>
      </c>
      <c r="I15" s="94">
        <v>0</v>
      </c>
      <c r="J15" s="63" t="s">
        <v>90</v>
      </c>
      <c r="K15" s="500" t="s">
        <v>58</v>
      </c>
      <c r="L15" s="219" t="s">
        <v>32</v>
      </c>
      <c r="M15" s="151">
        <v>43507</v>
      </c>
      <c r="N15" s="121"/>
    </row>
    <row r="16" spans="1:16" ht="12.75" customHeight="1" x14ac:dyDescent="0.2">
      <c r="A16" s="442"/>
      <c r="B16" s="79"/>
      <c r="C16" s="79"/>
      <c r="D16" s="79"/>
      <c r="E16" s="79"/>
      <c r="F16" s="79"/>
      <c r="G16" s="150"/>
      <c r="H16" s="79"/>
      <c r="I16" s="94"/>
      <c r="J16" s="63"/>
      <c r="K16" s="501"/>
      <c r="L16" s="219"/>
      <c r="M16" s="151"/>
      <c r="N16" s="121"/>
    </row>
    <row r="17" spans="1:16" s="7" customFormat="1" ht="12.75" customHeight="1" x14ac:dyDescent="0.2">
      <c r="A17" s="370"/>
      <c r="B17" s="365">
        <f>SUM(B15:B15)</f>
        <v>15535944</v>
      </c>
      <c r="C17" s="157">
        <f>SUM(C15:C15)</f>
        <v>0</v>
      </c>
      <c r="D17" s="365">
        <f>SUM(D15:D15)</f>
        <v>0</v>
      </c>
      <c r="E17" s="365">
        <f>SUM(E15:E15)</f>
        <v>0</v>
      </c>
      <c r="F17" s="365">
        <f>SUM(F15:F15)</f>
        <v>0</v>
      </c>
      <c r="G17" s="365"/>
      <c r="H17" s="365">
        <f>SUM(H15:H15)</f>
        <v>15535944</v>
      </c>
      <c r="I17" s="303"/>
      <c r="J17" s="371"/>
      <c r="K17" s="436"/>
      <c r="L17" s="372"/>
      <c r="M17" s="372"/>
      <c r="N17" s="334"/>
      <c r="P17" s="8"/>
    </row>
    <row r="18" spans="1:16" ht="9.9499999999999993" customHeight="1" x14ac:dyDescent="0.2">
      <c r="A18" s="304"/>
      <c r="B18" s="362"/>
      <c r="C18" s="362"/>
      <c r="D18" s="362"/>
      <c r="E18" s="362"/>
      <c r="F18" s="361"/>
      <c r="G18" s="287"/>
      <c r="H18" s="362"/>
      <c r="I18" s="222"/>
      <c r="J18" s="225"/>
      <c r="K18" s="439"/>
      <c r="L18" s="288"/>
      <c r="M18" s="288"/>
      <c r="N18" s="221"/>
    </row>
    <row r="19" spans="1:16" ht="12.75" customHeight="1" x14ac:dyDescent="0.2">
      <c r="A19" s="443" t="s">
        <v>39</v>
      </c>
      <c r="B19" s="79"/>
      <c r="C19" s="79"/>
      <c r="D19" s="79"/>
      <c r="E19" s="79"/>
      <c r="F19" s="32"/>
      <c r="G19" s="102"/>
      <c r="H19" s="79"/>
      <c r="I19" s="94"/>
      <c r="J19" s="63"/>
      <c r="K19" s="438"/>
      <c r="L19" s="64"/>
      <c r="M19" s="64"/>
      <c r="N19" s="121"/>
    </row>
    <row r="20" spans="1:16" ht="12.75" customHeight="1" x14ac:dyDescent="0.2">
      <c r="A20" s="442">
        <v>43538</v>
      </c>
      <c r="B20" s="79">
        <v>15535944</v>
      </c>
      <c r="C20" s="79"/>
      <c r="D20" s="79"/>
      <c r="E20" s="79"/>
      <c r="F20" s="79">
        <f>SUM(C20:E20)</f>
        <v>0</v>
      </c>
      <c r="G20" s="151">
        <v>43553</v>
      </c>
      <c r="H20" s="79">
        <v>15535944</v>
      </c>
      <c r="I20" s="94">
        <v>0</v>
      </c>
      <c r="J20" s="63" t="s">
        <v>90</v>
      </c>
      <c r="K20" s="500" t="s">
        <v>58</v>
      </c>
      <c r="L20" s="219" t="s">
        <v>65</v>
      </c>
      <c r="M20" s="151">
        <v>43538</v>
      </c>
      <c r="N20" s="121"/>
    </row>
    <row r="21" spans="1:16" ht="12.75" customHeight="1" x14ac:dyDescent="0.2">
      <c r="A21" s="442"/>
      <c r="B21" s="79"/>
      <c r="C21" s="79"/>
      <c r="D21" s="79"/>
      <c r="E21" s="79"/>
      <c r="F21" s="79"/>
      <c r="G21" s="150"/>
      <c r="H21" s="79"/>
      <c r="I21" s="94"/>
      <c r="J21" s="63"/>
      <c r="K21" s="501"/>
      <c r="L21" s="219"/>
      <c r="M21" s="151"/>
      <c r="N21" s="121"/>
    </row>
    <row r="22" spans="1:16" ht="12.75" customHeight="1" x14ac:dyDescent="0.2">
      <c r="A22" s="370"/>
      <c r="B22" s="365">
        <f>SUM(B20:B20)</f>
        <v>15535944</v>
      </c>
      <c r="C22" s="157">
        <f>SUM(C20:C20)</f>
        <v>0</v>
      </c>
      <c r="D22" s="365">
        <f>SUM(D20:D20)</f>
        <v>0</v>
      </c>
      <c r="E22" s="365">
        <f>SUM(E20:E20)</f>
        <v>0</v>
      </c>
      <c r="F22" s="365">
        <f>SUM(F20:F20)</f>
        <v>0</v>
      </c>
      <c r="G22" s="365"/>
      <c r="H22" s="365">
        <f>SUM(H20:H20)</f>
        <v>15535944</v>
      </c>
      <c r="I22" s="303"/>
      <c r="J22" s="371"/>
      <c r="K22" s="436"/>
      <c r="L22" s="372"/>
      <c r="M22" s="372"/>
      <c r="N22" s="334"/>
    </row>
    <row r="23" spans="1:16" ht="9.9499999999999993" customHeight="1" x14ac:dyDescent="0.2">
      <c r="A23" s="304"/>
      <c r="B23" s="362"/>
      <c r="C23" s="362"/>
      <c r="D23" s="362"/>
      <c r="E23" s="362"/>
      <c r="F23" s="361"/>
      <c r="G23" s="287"/>
      <c r="H23" s="362"/>
      <c r="I23" s="222"/>
      <c r="J23" s="225"/>
      <c r="K23" s="439"/>
      <c r="L23" s="288"/>
      <c r="M23" s="288"/>
      <c r="N23" s="221"/>
    </row>
    <row r="24" spans="1:16" ht="12.75" customHeight="1" x14ac:dyDescent="0.2">
      <c r="A24" s="443" t="s">
        <v>91</v>
      </c>
      <c r="B24" s="79"/>
      <c r="C24" s="79"/>
      <c r="D24" s="79"/>
      <c r="E24" s="79"/>
      <c r="F24" s="32"/>
      <c r="G24" s="102"/>
      <c r="H24" s="79"/>
      <c r="I24" s="94"/>
      <c r="J24" s="63"/>
      <c r="K24" s="438"/>
      <c r="L24" s="64"/>
      <c r="M24" s="64"/>
      <c r="N24" s="121"/>
    </row>
    <row r="25" spans="1:16" ht="12.75" customHeight="1" x14ac:dyDescent="0.2">
      <c r="A25" s="442">
        <v>43585</v>
      </c>
      <c r="B25" s="79">
        <v>15535944</v>
      </c>
      <c r="C25" s="79"/>
      <c r="D25" s="79"/>
      <c r="E25" s="79"/>
      <c r="F25" s="79">
        <f>SUM(C25:E25)</f>
        <v>0</v>
      </c>
      <c r="G25" s="151">
        <v>43585</v>
      </c>
      <c r="H25" s="79">
        <v>15535944</v>
      </c>
      <c r="I25" s="94">
        <v>0</v>
      </c>
      <c r="J25" s="63" t="s">
        <v>90</v>
      </c>
      <c r="K25" s="500" t="s">
        <v>58</v>
      </c>
      <c r="L25" s="219" t="s">
        <v>16</v>
      </c>
      <c r="M25" s="151">
        <v>43585</v>
      </c>
      <c r="N25" s="121"/>
    </row>
    <row r="26" spans="1:16" ht="12.75" customHeight="1" x14ac:dyDescent="0.2">
      <c r="A26" s="442"/>
      <c r="B26" s="79"/>
      <c r="C26" s="79"/>
      <c r="D26" s="79"/>
      <c r="E26" s="79"/>
      <c r="F26" s="79"/>
      <c r="G26" s="150"/>
      <c r="H26" s="79"/>
      <c r="I26" s="94"/>
      <c r="J26" s="63"/>
      <c r="K26" s="501"/>
      <c r="L26" s="219"/>
      <c r="M26" s="151"/>
      <c r="N26" s="121"/>
    </row>
    <row r="27" spans="1:16" ht="12.75" customHeight="1" x14ac:dyDescent="0.2">
      <c r="A27" s="370"/>
      <c r="B27" s="365">
        <f>SUM(B25:B25)</f>
        <v>15535944</v>
      </c>
      <c r="C27" s="157">
        <f>SUM(C25:C25)</f>
        <v>0</v>
      </c>
      <c r="D27" s="365">
        <f>SUM(D25:D25)</f>
        <v>0</v>
      </c>
      <c r="E27" s="365">
        <f>SUM(E25:E25)</f>
        <v>0</v>
      </c>
      <c r="F27" s="365">
        <f>SUM(F25:F25)</f>
        <v>0</v>
      </c>
      <c r="G27" s="365"/>
      <c r="H27" s="365">
        <f>SUM(H25:H25)</f>
        <v>15535944</v>
      </c>
      <c r="I27" s="303"/>
      <c r="J27" s="371"/>
      <c r="K27" s="436"/>
      <c r="L27" s="372"/>
      <c r="M27" s="372"/>
      <c r="N27" s="334"/>
    </row>
    <row r="28" spans="1:16" ht="12.75" customHeight="1" x14ac:dyDescent="0.2">
      <c r="A28" s="304"/>
      <c r="B28" s="362"/>
      <c r="C28" s="362"/>
      <c r="D28" s="362"/>
      <c r="E28" s="362"/>
      <c r="F28" s="361"/>
      <c r="G28" s="287"/>
      <c r="H28" s="362"/>
      <c r="I28" s="222"/>
      <c r="J28" s="225"/>
      <c r="K28" s="439"/>
      <c r="L28" s="288"/>
      <c r="M28" s="288"/>
      <c r="N28" s="221"/>
    </row>
    <row r="29" spans="1:16" ht="12.75" customHeight="1" x14ac:dyDescent="0.2">
      <c r="A29" s="443" t="s">
        <v>46</v>
      </c>
      <c r="B29" s="79"/>
      <c r="C29" s="79"/>
      <c r="D29" s="79"/>
      <c r="E29" s="79"/>
      <c r="F29" s="32"/>
      <c r="G29" s="102"/>
      <c r="H29" s="79"/>
      <c r="I29" s="94"/>
      <c r="J29" s="63"/>
      <c r="K29" s="438"/>
      <c r="L29" s="64"/>
      <c r="M29" s="64"/>
      <c r="N29" s="121"/>
    </row>
    <row r="30" spans="1:16" ht="12.75" customHeight="1" x14ac:dyDescent="0.2">
      <c r="A30" s="442">
        <v>43613</v>
      </c>
      <c r="B30" s="79">
        <v>15535944</v>
      </c>
      <c r="C30" s="79"/>
      <c r="D30" s="79"/>
      <c r="E30" s="79"/>
      <c r="F30" s="79">
        <f>SUM(C30:E30)</f>
        <v>0</v>
      </c>
      <c r="G30" s="151">
        <v>43616</v>
      </c>
      <c r="H30" s="79">
        <v>15535944</v>
      </c>
      <c r="I30" s="94">
        <v>0</v>
      </c>
      <c r="J30" s="63" t="s">
        <v>90</v>
      </c>
      <c r="K30" s="500" t="s">
        <v>58</v>
      </c>
      <c r="L30" s="219" t="s">
        <v>70</v>
      </c>
      <c r="M30" s="151">
        <v>43613</v>
      </c>
      <c r="N30" s="121"/>
    </row>
    <row r="31" spans="1:16" ht="12.75" customHeight="1" x14ac:dyDescent="0.2">
      <c r="A31" s="442"/>
      <c r="B31" s="79"/>
      <c r="C31" s="79"/>
      <c r="D31" s="79"/>
      <c r="E31" s="79"/>
      <c r="F31" s="79"/>
      <c r="G31" s="150"/>
      <c r="H31" s="79"/>
      <c r="I31" s="94"/>
      <c r="J31" s="63"/>
      <c r="K31" s="501"/>
      <c r="L31" s="219"/>
      <c r="M31" s="151"/>
      <c r="N31" s="121"/>
    </row>
    <row r="32" spans="1:16" ht="12.75" customHeight="1" x14ac:dyDescent="0.2">
      <c r="A32" s="370"/>
      <c r="B32" s="365">
        <f>SUM(B30:B30)</f>
        <v>15535944</v>
      </c>
      <c r="C32" s="157">
        <f>SUM(C30:C30)</f>
        <v>0</v>
      </c>
      <c r="D32" s="365">
        <f>SUM(D30:D30)</f>
        <v>0</v>
      </c>
      <c r="E32" s="365">
        <f>SUM(E30:E30)</f>
        <v>0</v>
      </c>
      <c r="F32" s="365">
        <f>SUM(F30:F30)</f>
        <v>0</v>
      </c>
      <c r="G32" s="365"/>
      <c r="H32" s="365">
        <f>SUM(H30:H30)</f>
        <v>15535944</v>
      </c>
      <c r="I32" s="303"/>
      <c r="J32" s="371"/>
      <c r="K32" s="436"/>
      <c r="L32" s="372"/>
      <c r="M32" s="372"/>
      <c r="N32" s="334"/>
    </row>
    <row r="33" spans="1:14" ht="9.9499999999999993" customHeight="1" x14ac:dyDescent="0.2">
      <c r="A33" s="304"/>
      <c r="B33" s="362"/>
      <c r="C33" s="362"/>
      <c r="D33" s="362"/>
      <c r="E33" s="362"/>
      <c r="F33" s="361"/>
      <c r="G33" s="287"/>
      <c r="H33" s="362"/>
      <c r="I33" s="222"/>
      <c r="J33" s="225"/>
      <c r="K33" s="439"/>
      <c r="L33" s="288"/>
      <c r="M33" s="288"/>
      <c r="N33" s="221"/>
    </row>
    <row r="34" spans="1:14" ht="12.75" customHeight="1" x14ac:dyDescent="0.2">
      <c r="A34" s="443" t="s">
        <v>51</v>
      </c>
      <c r="B34" s="79"/>
      <c r="C34" s="79"/>
      <c r="D34" s="79"/>
      <c r="E34" s="79"/>
      <c r="F34" s="32"/>
      <c r="G34" s="102"/>
      <c r="H34" s="79"/>
      <c r="I34" s="94"/>
      <c r="J34" s="63"/>
      <c r="K34" s="438"/>
      <c r="L34" s="64"/>
      <c r="M34" s="64"/>
      <c r="N34" s="121"/>
    </row>
    <row r="35" spans="1:14" ht="12.75" customHeight="1" x14ac:dyDescent="0.2">
      <c r="A35" s="442">
        <v>43644</v>
      </c>
      <c r="B35" s="79">
        <v>15535944</v>
      </c>
      <c r="C35" s="79"/>
      <c r="D35" s="79"/>
      <c r="E35" s="79"/>
      <c r="F35" s="79">
        <f>SUM(C35:E35)</f>
        <v>0</v>
      </c>
      <c r="G35" s="151">
        <v>43644</v>
      </c>
      <c r="H35" s="79">
        <v>15535944</v>
      </c>
      <c r="I35" s="94">
        <v>0</v>
      </c>
      <c r="J35" s="63" t="s">
        <v>90</v>
      </c>
      <c r="K35" s="500" t="s">
        <v>58</v>
      </c>
      <c r="L35" s="219" t="s">
        <v>40</v>
      </c>
      <c r="M35" s="151">
        <v>43644</v>
      </c>
      <c r="N35" s="121"/>
    </row>
    <row r="36" spans="1:14" ht="12.75" customHeight="1" x14ac:dyDescent="0.2">
      <c r="A36" s="442"/>
      <c r="B36" s="79"/>
      <c r="C36" s="79"/>
      <c r="D36" s="79"/>
      <c r="E36" s="79"/>
      <c r="F36" s="79"/>
      <c r="G36" s="150"/>
      <c r="H36" s="79"/>
      <c r="I36" s="94"/>
      <c r="J36" s="63"/>
      <c r="K36" s="501"/>
      <c r="L36" s="219"/>
      <c r="M36" s="151"/>
      <c r="N36" s="121"/>
    </row>
    <row r="37" spans="1:14" ht="12.75" customHeight="1" x14ac:dyDescent="0.2">
      <c r="A37" s="370"/>
      <c r="B37" s="365">
        <f>SUM(B35:B35)</f>
        <v>15535944</v>
      </c>
      <c r="C37" s="157">
        <f>SUM(C35:C35)</f>
        <v>0</v>
      </c>
      <c r="D37" s="365">
        <f>SUM(D35:D35)</f>
        <v>0</v>
      </c>
      <c r="E37" s="365">
        <f>SUM(E35:E35)</f>
        <v>0</v>
      </c>
      <c r="F37" s="365">
        <f>SUM(F35:F35)</f>
        <v>0</v>
      </c>
      <c r="G37" s="365"/>
      <c r="H37" s="365">
        <f>SUM(H35:H35)</f>
        <v>15535944</v>
      </c>
      <c r="I37" s="303"/>
      <c r="J37" s="371"/>
      <c r="K37" s="436"/>
      <c r="L37" s="372"/>
      <c r="M37" s="372"/>
      <c r="N37" s="334"/>
    </row>
    <row r="38" spans="1:14" ht="12.75" customHeight="1" x14ac:dyDescent="0.2">
      <c r="A38" s="431"/>
      <c r="B38" s="147"/>
      <c r="C38" s="147"/>
      <c r="D38" s="147"/>
      <c r="E38" s="147"/>
      <c r="F38" s="146"/>
      <c r="G38" s="126"/>
      <c r="H38" s="147"/>
      <c r="I38" s="125"/>
      <c r="J38" s="148"/>
      <c r="K38" s="440"/>
      <c r="L38" s="149"/>
      <c r="M38" s="149"/>
      <c r="N38" s="129"/>
    </row>
    <row r="39" spans="1:14" ht="12.75" customHeight="1" x14ac:dyDescent="0.2">
      <c r="A39" s="446" t="s">
        <v>92</v>
      </c>
      <c r="B39" s="222"/>
      <c r="C39" s="222"/>
      <c r="D39" s="222"/>
      <c r="E39" s="222"/>
      <c r="F39" s="224"/>
      <c r="G39" s="287"/>
      <c r="H39" s="222"/>
      <c r="I39" s="222"/>
      <c r="J39" s="225"/>
      <c r="K39" s="439"/>
      <c r="L39" s="288"/>
      <c r="M39" s="288"/>
      <c r="N39" s="221"/>
    </row>
    <row r="40" spans="1:14" ht="12.75" customHeight="1" x14ac:dyDescent="0.2">
      <c r="A40" s="442">
        <v>43654</v>
      </c>
      <c r="B40" s="94">
        <v>15535944</v>
      </c>
      <c r="C40" s="94"/>
      <c r="D40" s="94"/>
      <c r="E40" s="94"/>
      <c r="F40" s="94">
        <f>SUM(C40:E40)</f>
        <v>0</v>
      </c>
      <c r="G40" s="151">
        <v>43677</v>
      </c>
      <c r="H40" s="94">
        <v>15535944</v>
      </c>
      <c r="I40" s="94">
        <v>0</v>
      </c>
      <c r="J40" s="63" t="s">
        <v>90</v>
      </c>
      <c r="K40" s="500" t="s">
        <v>58</v>
      </c>
      <c r="L40" s="219" t="s">
        <v>41</v>
      </c>
      <c r="M40" s="151">
        <v>43654</v>
      </c>
      <c r="N40" s="121"/>
    </row>
    <row r="41" spans="1:14" ht="12.75" customHeight="1" x14ac:dyDescent="0.2">
      <c r="A41" s="442"/>
      <c r="B41" s="94"/>
      <c r="C41" s="94"/>
      <c r="D41" s="94"/>
      <c r="E41" s="94"/>
      <c r="F41" s="94"/>
      <c r="G41" s="151"/>
      <c r="H41" s="94"/>
      <c r="I41" s="94"/>
      <c r="J41" s="63"/>
      <c r="K41" s="501"/>
      <c r="L41" s="219"/>
      <c r="M41" s="151"/>
      <c r="N41" s="121"/>
    </row>
    <row r="42" spans="1:14" ht="12.75" customHeight="1" x14ac:dyDescent="0.2">
      <c r="A42" s="370"/>
      <c r="B42" s="303">
        <f>SUM(B40:B40)</f>
        <v>15535944</v>
      </c>
      <c r="C42" s="220">
        <f>SUM(C40:C40)</f>
        <v>0</v>
      </c>
      <c r="D42" s="315">
        <f>SUM(D40:D40)</f>
        <v>0</v>
      </c>
      <c r="E42" s="315">
        <f>SUM(E40:E40)</f>
        <v>0</v>
      </c>
      <c r="F42" s="315">
        <f>SUM(F40:F40)</f>
        <v>0</v>
      </c>
      <c r="G42" s="315"/>
      <c r="H42" s="315">
        <f>SUM(H40:H40)</f>
        <v>15535944</v>
      </c>
      <c r="I42" s="303"/>
      <c r="J42" s="371"/>
      <c r="K42" s="436"/>
      <c r="L42" s="372"/>
      <c r="M42" s="372"/>
      <c r="N42" s="334"/>
    </row>
    <row r="43" spans="1:14" ht="12.75" customHeight="1" x14ac:dyDescent="0.2">
      <c r="A43" s="385"/>
      <c r="B43" s="222"/>
      <c r="C43" s="222"/>
      <c r="D43" s="286"/>
      <c r="E43" s="286"/>
      <c r="F43" s="286"/>
      <c r="G43" s="286"/>
      <c r="H43" s="286"/>
      <c r="I43" s="223"/>
      <c r="J43" s="378"/>
      <c r="K43" s="437"/>
      <c r="L43" s="379"/>
      <c r="M43" s="379"/>
      <c r="N43" s="335"/>
    </row>
    <row r="44" spans="1:14" ht="12.75" customHeight="1" x14ac:dyDescent="0.2">
      <c r="A44" s="447" t="s">
        <v>138</v>
      </c>
      <c r="B44" s="94"/>
      <c r="C44" s="94"/>
      <c r="D44" s="94"/>
      <c r="E44" s="94"/>
      <c r="F44" s="101"/>
      <c r="G44" s="102"/>
      <c r="H44" s="94"/>
      <c r="I44" s="94"/>
      <c r="J44" s="63"/>
      <c r="K44" s="438"/>
      <c r="L44" s="64"/>
      <c r="M44" s="64"/>
      <c r="N44" s="121"/>
    </row>
    <row r="45" spans="1:14" ht="12.75" customHeight="1" x14ac:dyDescent="0.2">
      <c r="A45" s="442">
        <v>43707</v>
      </c>
      <c r="B45" s="94">
        <v>15535944</v>
      </c>
      <c r="C45" s="94"/>
      <c r="D45" s="94"/>
      <c r="E45" s="94"/>
      <c r="F45" s="94">
        <f>SUM(C45:E45)</f>
        <v>0</v>
      </c>
      <c r="G45" s="151">
        <v>43707</v>
      </c>
      <c r="H45" s="94">
        <v>15535944</v>
      </c>
      <c r="I45" s="94">
        <v>0</v>
      </c>
      <c r="J45" s="63" t="s">
        <v>90</v>
      </c>
      <c r="K45" s="500" t="s">
        <v>58</v>
      </c>
      <c r="L45" s="219" t="s">
        <v>156</v>
      </c>
      <c r="M45" s="151">
        <v>43707</v>
      </c>
      <c r="N45" s="121"/>
    </row>
    <row r="46" spans="1:14" ht="12.75" customHeight="1" x14ac:dyDescent="0.2">
      <c r="A46" s="442"/>
      <c r="B46" s="94"/>
      <c r="C46" s="94"/>
      <c r="D46" s="94"/>
      <c r="E46" s="94"/>
      <c r="F46" s="94"/>
      <c r="G46" s="150"/>
      <c r="H46" s="94"/>
      <c r="I46" s="94"/>
      <c r="J46" s="63"/>
      <c r="K46" s="501"/>
      <c r="L46" s="219"/>
      <c r="M46" s="151"/>
      <c r="N46" s="121"/>
    </row>
    <row r="47" spans="1:14" ht="12.75" customHeight="1" x14ac:dyDescent="0.2">
      <c r="A47" s="370"/>
      <c r="B47" s="315">
        <f>SUM(B45:B45)</f>
        <v>15535944</v>
      </c>
      <c r="C47" s="220">
        <f>SUM(C45:C45)</f>
        <v>0</v>
      </c>
      <c r="D47" s="315">
        <f>SUM(D45:D45)</f>
        <v>0</v>
      </c>
      <c r="E47" s="315">
        <f>SUM(E45:E45)</f>
        <v>0</v>
      </c>
      <c r="F47" s="315">
        <f>SUM(F45:F45)</f>
        <v>0</v>
      </c>
      <c r="G47" s="315"/>
      <c r="H47" s="315">
        <f>SUM(H45:H45)</f>
        <v>15535944</v>
      </c>
      <c r="I47" s="303"/>
      <c r="J47" s="371"/>
      <c r="K47" s="436"/>
      <c r="L47" s="372"/>
      <c r="M47" s="372"/>
      <c r="N47" s="334"/>
    </row>
    <row r="48" spans="1:14" ht="12.75" customHeight="1" x14ac:dyDescent="0.2">
      <c r="A48" s="304"/>
      <c r="B48" s="222"/>
      <c r="C48" s="222"/>
      <c r="D48" s="222"/>
      <c r="E48" s="222"/>
      <c r="F48" s="224"/>
      <c r="G48" s="287"/>
      <c r="H48" s="222"/>
      <c r="I48" s="222"/>
      <c r="J48" s="225"/>
      <c r="K48" s="439"/>
      <c r="L48" s="288"/>
      <c r="M48" s="288"/>
      <c r="N48" s="221"/>
    </row>
    <row r="49" spans="1:14" ht="12.75" customHeight="1" x14ac:dyDescent="0.2">
      <c r="A49" s="447" t="s">
        <v>105</v>
      </c>
      <c r="B49" s="94"/>
      <c r="C49" s="94"/>
      <c r="D49" s="94"/>
      <c r="E49" s="94"/>
      <c r="F49" s="101"/>
      <c r="G49" s="102"/>
      <c r="H49" s="94"/>
      <c r="I49" s="94"/>
      <c r="J49" s="63"/>
      <c r="K49" s="438"/>
      <c r="L49" s="64"/>
      <c r="M49" s="64"/>
      <c r="N49" s="121"/>
    </row>
    <row r="50" spans="1:14" ht="12.75" customHeight="1" x14ac:dyDescent="0.2">
      <c r="A50" s="442">
        <v>43738</v>
      </c>
      <c r="B50" s="94">
        <v>15535944</v>
      </c>
      <c r="C50" s="94"/>
      <c r="D50" s="94"/>
      <c r="E50" s="94"/>
      <c r="F50" s="94">
        <f>SUM(C50:E50)</f>
        <v>0</v>
      </c>
      <c r="G50" s="151">
        <v>43738</v>
      </c>
      <c r="H50" s="94">
        <v>15535944</v>
      </c>
      <c r="I50" s="94">
        <v>0</v>
      </c>
      <c r="J50" s="63" t="s">
        <v>90</v>
      </c>
      <c r="K50" s="500" t="s">
        <v>58</v>
      </c>
      <c r="L50" s="219" t="s">
        <v>21</v>
      </c>
      <c r="M50" s="151">
        <v>43738</v>
      </c>
      <c r="N50" s="121"/>
    </row>
    <row r="51" spans="1:14" ht="12.75" customHeight="1" x14ac:dyDescent="0.2">
      <c r="A51" s="442"/>
      <c r="B51" s="94"/>
      <c r="C51" s="94"/>
      <c r="D51" s="94"/>
      <c r="E51" s="94"/>
      <c r="F51" s="94"/>
      <c r="G51" s="150"/>
      <c r="H51" s="94"/>
      <c r="I51" s="94"/>
      <c r="J51" s="63"/>
      <c r="K51" s="501"/>
      <c r="L51" s="219"/>
      <c r="M51" s="151"/>
      <c r="N51" s="121"/>
    </row>
    <row r="52" spans="1:14" ht="12.75" customHeight="1" x14ac:dyDescent="0.2">
      <c r="A52" s="370"/>
      <c r="B52" s="315">
        <f>SUM(B50:B50)</f>
        <v>15535944</v>
      </c>
      <c r="C52" s="220">
        <f>SUM(C50:C50)</f>
        <v>0</v>
      </c>
      <c r="D52" s="315">
        <f>SUM(D50:D50)</f>
        <v>0</v>
      </c>
      <c r="E52" s="315">
        <f>SUM(E50:E50)</f>
        <v>0</v>
      </c>
      <c r="F52" s="315">
        <f>SUM(F50:F50)</f>
        <v>0</v>
      </c>
      <c r="G52" s="315"/>
      <c r="H52" s="315">
        <f>SUM(H50:H50)</f>
        <v>15535944</v>
      </c>
      <c r="I52" s="303"/>
      <c r="J52" s="371"/>
      <c r="K52" s="436"/>
      <c r="L52" s="372"/>
      <c r="M52" s="372"/>
      <c r="N52" s="334"/>
    </row>
    <row r="53" spans="1:14" ht="12.75" customHeight="1" x14ac:dyDescent="0.2">
      <c r="A53" s="304"/>
      <c r="B53" s="222"/>
      <c r="C53" s="222"/>
      <c r="D53" s="222"/>
      <c r="E53" s="222"/>
      <c r="F53" s="224"/>
      <c r="G53" s="287"/>
      <c r="H53" s="222"/>
      <c r="I53" s="222"/>
      <c r="J53" s="225"/>
      <c r="K53" s="439"/>
      <c r="L53" s="288"/>
      <c r="M53" s="288"/>
      <c r="N53" s="221"/>
    </row>
    <row r="54" spans="1:14" ht="12.75" customHeight="1" x14ac:dyDescent="0.2">
      <c r="A54" s="447" t="s">
        <v>157</v>
      </c>
      <c r="B54" s="94"/>
      <c r="C54" s="94"/>
      <c r="D54" s="94"/>
      <c r="E54" s="94"/>
      <c r="F54" s="101"/>
      <c r="G54" s="102"/>
      <c r="H54" s="94"/>
      <c r="I54" s="94"/>
      <c r="J54" s="63"/>
      <c r="K54" s="438"/>
      <c r="L54" s="64"/>
      <c r="M54" s="64"/>
      <c r="N54" s="121"/>
    </row>
    <row r="55" spans="1:14" ht="12.75" customHeight="1" x14ac:dyDescent="0.2">
      <c r="A55" s="442">
        <v>43769</v>
      </c>
      <c r="B55" s="94">
        <v>15535944</v>
      </c>
      <c r="C55" s="94"/>
      <c r="D55" s="94"/>
      <c r="E55" s="94"/>
      <c r="F55" s="94">
        <f>SUM(C55:E55)</f>
        <v>0</v>
      </c>
      <c r="G55" s="151">
        <v>43769</v>
      </c>
      <c r="H55" s="94">
        <v>15535944</v>
      </c>
      <c r="I55" s="94">
        <v>0</v>
      </c>
      <c r="J55" s="63" t="s">
        <v>90</v>
      </c>
      <c r="K55" s="500" t="s">
        <v>58</v>
      </c>
      <c r="L55" s="219" t="s">
        <v>22</v>
      </c>
      <c r="M55" s="151">
        <v>43768</v>
      </c>
      <c r="N55" s="121"/>
    </row>
    <row r="56" spans="1:14" ht="12.75" customHeight="1" x14ac:dyDescent="0.2">
      <c r="A56" s="442"/>
      <c r="B56" s="94"/>
      <c r="C56" s="94"/>
      <c r="D56" s="94"/>
      <c r="E56" s="94"/>
      <c r="F56" s="94"/>
      <c r="G56" s="150"/>
      <c r="H56" s="94"/>
      <c r="I56" s="94"/>
      <c r="J56" s="63"/>
      <c r="K56" s="501"/>
      <c r="L56" s="219"/>
      <c r="M56" s="151"/>
      <c r="N56" s="121"/>
    </row>
    <row r="57" spans="1:14" ht="12.75" customHeight="1" x14ac:dyDescent="0.2">
      <c r="A57" s="370"/>
      <c r="B57" s="315">
        <f>SUM(B55:B55)</f>
        <v>15535944</v>
      </c>
      <c r="C57" s="220">
        <f>SUM(C55:C55)</f>
        <v>0</v>
      </c>
      <c r="D57" s="315">
        <f>SUM(D55:D55)</f>
        <v>0</v>
      </c>
      <c r="E57" s="315">
        <f>SUM(E55:E55)</f>
        <v>0</v>
      </c>
      <c r="F57" s="315">
        <f>SUM(F55:F55)</f>
        <v>0</v>
      </c>
      <c r="G57" s="315"/>
      <c r="H57" s="315">
        <f>SUM(H55:H55)</f>
        <v>15535944</v>
      </c>
      <c r="I57" s="303"/>
      <c r="J57" s="371"/>
      <c r="K57" s="436"/>
      <c r="L57" s="372"/>
      <c r="M57" s="372"/>
      <c r="N57" s="334"/>
    </row>
    <row r="58" spans="1:14" ht="12.75" customHeight="1" x14ac:dyDescent="0.2">
      <c r="A58" s="304"/>
      <c r="B58" s="222"/>
      <c r="C58" s="222"/>
      <c r="D58" s="222"/>
      <c r="E58" s="222"/>
      <c r="F58" s="224"/>
      <c r="G58" s="287"/>
      <c r="H58" s="222"/>
      <c r="I58" s="222"/>
      <c r="J58" s="225"/>
      <c r="K58" s="439"/>
      <c r="L58" s="288"/>
      <c r="M58" s="288"/>
      <c r="N58" s="221"/>
    </row>
    <row r="59" spans="1:14" ht="12.75" customHeight="1" x14ac:dyDescent="0.2">
      <c r="A59" s="447" t="s">
        <v>116</v>
      </c>
      <c r="B59" s="428"/>
      <c r="C59" s="94"/>
      <c r="D59" s="94"/>
      <c r="E59" s="94"/>
      <c r="F59" s="101"/>
      <c r="G59" s="428"/>
      <c r="H59" s="94"/>
      <c r="I59" s="428"/>
      <c r="J59" s="63"/>
      <c r="K59" s="441"/>
      <c r="L59" s="428"/>
      <c r="M59" s="428"/>
      <c r="N59" s="121"/>
    </row>
    <row r="60" spans="1:14" ht="12.75" customHeight="1" x14ac:dyDescent="0.2">
      <c r="A60" s="442">
        <v>43798</v>
      </c>
      <c r="B60" s="94">
        <v>15535944</v>
      </c>
      <c r="C60" s="94"/>
      <c r="D60" s="94"/>
      <c r="E60" s="94"/>
      <c r="F60" s="94">
        <f>SUM(C60:E60)</f>
        <v>0</v>
      </c>
      <c r="G60" s="151">
        <v>43798</v>
      </c>
      <c r="H60" s="94">
        <v>15535944</v>
      </c>
      <c r="I60" s="94">
        <v>0</v>
      </c>
      <c r="J60" s="63" t="s">
        <v>90</v>
      </c>
      <c r="K60" s="500" t="s">
        <v>58</v>
      </c>
      <c r="L60" s="219" t="s">
        <v>158</v>
      </c>
      <c r="M60" s="151">
        <v>43798</v>
      </c>
      <c r="N60" s="121"/>
    </row>
    <row r="61" spans="1:14" ht="12.75" customHeight="1" x14ac:dyDescent="0.2">
      <c r="A61" s="442"/>
      <c r="B61" s="94"/>
      <c r="C61" s="94"/>
      <c r="D61" s="94"/>
      <c r="E61" s="94"/>
      <c r="F61" s="94"/>
      <c r="G61" s="150"/>
      <c r="H61" s="94"/>
      <c r="I61" s="94"/>
      <c r="J61" s="63"/>
      <c r="K61" s="501"/>
      <c r="L61" s="219"/>
      <c r="M61" s="151"/>
      <c r="N61" s="121"/>
    </row>
    <row r="62" spans="1:14" ht="12.75" customHeight="1" x14ac:dyDescent="0.2">
      <c r="A62" s="370"/>
      <c r="B62" s="315">
        <f>SUM(B60:B60)</f>
        <v>15535944</v>
      </c>
      <c r="C62" s="220">
        <f>SUM(C60:C60)</f>
        <v>0</v>
      </c>
      <c r="D62" s="315">
        <f>SUM(D60:D60)</f>
        <v>0</v>
      </c>
      <c r="E62" s="315">
        <f>SUM(E60:E60)</f>
        <v>0</v>
      </c>
      <c r="F62" s="315">
        <f>SUM(F60:F60)</f>
        <v>0</v>
      </c>
      <c r="G62" s="315"/>
      <c r="H62" s="315">
        <f>SUM(H60:H60)</f>
        <v>15535944</v>
      </c>
      <c r="I62" s="303"/>
      <c r="J62" s="371"/>
      <c r="K62" s="436"/>
      <c r="L62" s="372"/>
      <c r="M62" s="372"/>
      <c r="N62" s="334"/>
    </row>
    <row r="63" spans="1:14" ht="12.75" customHeight="1" x14ac:dyDescent="0.2">
      <c r="A63" s="304"/>
      <c r="B63" s="222"/>
      <c r="C63" s="222"/>
      <c r="D63" s="222"/>
      <c r="E63" s="222"/>
      <c r="F63" s="224"/>
      <c r="G63" s="287"/>
      <c r="H63" s="222"/>
      <c r="I63" s="222"/>
      <c r="J63" s="225"/>
      <c r="K63" s="439"/>
      <c r="L63" s="288"/>
      <c r="M63" s="288"/>
      <c r="N63" s="221"/>
    </row>
    <row r="64" spans="1:14" ht="12.75" customHeight="1" x14ac:dyDescent="0.2">
      <c r="A64" s="447" t="s">
        <v>154</v>
      </c>
      <c r="B64" s="428"/>
      <c r="C64" s="94"/>
      <c r="D64" s="94"/>
      <c r="E64" s="94"/>
      <c r="F64" s="101"/>
      <c r="G64" s="428"/>
      <c r="H64" s="94"/>
      <c r="I64" s="428"/>
      <c r="J64" s="63"/>
      <c r="K64" s="441"/>
      <c r="L64" s="428"/>
      <c r="M64" s="428"/>
      <c r="N64" s="428"/>
    </row>
    <row r="65" spans="1:17" ht="12.75" customHeight="1" x14ac:dyDescent="0.2">
      <c r="A65" s="442">
        <v>43812</v>
      </c>
      <c r="B65" s="94">
        <v>15535945</v>
      </c>
      <c r="C65" s="94"/>
      <c r="D65" s="94"/>
      <c r="E65" s="94"/>
      <c r="F65" s="94">
        <f>SUM(C65:E65)</f>
        <v>0</v>
      </c>
      <c r="G65" s="151">
        <v>43812</v>
      </c>
      <c r="H65" s="94">
        <v>15535945</v>
      </c>
      <c r="I65" s="94">
        <v>0</v>
      </c>
      <c r="J65" s="63" t="s">
        <v>90</v>
      </c>
      <c r="K65" s="500" t="s">
        <v>58</v>
      </c>
      <c r="L65" s="219" t="s">
        <v>159</v>
      </c>
      <c r="M65" s="151">
        <v>43812</v>
      </c>
      <c r="N65" s="121"/>
    </row>
    <row r="66" spans="1:17" ht="12.75" customHeight="1" x14ac:dyDescent="0.2">
      <c r="A66" s="442"/>
      <c r="B66" s="94"/>
      <c r="C66" s="94"/>
      <c r="D66" s="94"/>
      <c r="E66" s="94"/>
      <c r="F66" s="94"/>
      <c r="G66" s="150"/>
      <c r="H66" s="94"/>
      <c r="I66" s="94"/>
      <c r="J66" s="63"/>
      <c r="K66" s="501"/>
      <c r="L66" s="219"/>
      <c r="M66" s="151"/>
      <c r="N66" s="121"/>
    </row>
    <row r="67" spans="1:17" ht="12.75" customHeight="1" x14ac:dyDescent="0.2">
      <c r="A67" s="370"/>
      <c r="B67" s="315">
        <f>SUM(B65:B65)</f>
        <v>15535945</v>
      </c>
      <c r="C67" s="220">
        <f>SUM(C65:C65)</f>
        <v>0</v>
      </c>
      <c r="D67" s="315">
        <f>SUM(D65:D65)</f>
        <v>0</v>
      </c>
      <c r="E67" s="315">
        <f>SUM(E65:E65)</f>
        <v>0</v>
      </c>
      <c r="F67" s="315">
        <f>SUM(F65:F65)</f>
        <v>0</v>
      </c>
      <c r="G67" s="315"/>
      <c r="H67" s="315">
        <f>SUM(H65:H65)</f>
        <v>15535945</v>
      </c>
      <c r="I67" s="303"/>
      <c r="J67" s="371"/>
      <c r="K67" s="371"/>
      <c r="L67" s="372"/>
      <c r="M67" s="372"/>
      <c r="N67" s="334"/>
    </row>
    <row r="68" spans="1:17" ht="12.75" customHeight="1" thickBot="1" x14ac:dyDescent="0.25">
      <c r="A68" s="448" t="s">
        <v>14</v>
      </c>
      <c r="B68" s="430">
        <f>(B12+B17+B22+B27+B32+B37+C69+B42+B47+B52+B57+B62+B67)</f>
        <v>186431329</v>
      </c>
      <c r="C68" s="215">
        <f>(C10+C15+C16)</f>
        <v>0</v>
      </c>
      <c r="D68" s="215">
        <f>(D10+D15+D16)</f>
        <v>0</v>
      </c>
      <c r="E68" s="215">
        <f>(E10+E15+E16)</f>
        <v>0</v>
      </c>
      <c r="F68" s="215">
        <f>(F10+F15+F16)</f>
        <v>0</v>
      </c>
      <c r="G68" s="215"/>
      <c r="H68" s="430">
        <f>(H12+H17+H22+H27+H32+H37+I69+H42+H47+H52+H57+H62+H67)</f>
        <v>186431329</v>
      </c>
      <c r="I68" s="216"/>
      <c r="J68" s="217"/>
      <c r="K68" s="217"/>
      <c r="L68" s="218"/>
      <c r="M68" s="218"/>
      <c r="N68" s="429"/>
    </row>
    <row r="69" spans="1:17" s="6" customFormat="1" x14ac:dyDescent="0.2">
      <c r="A69" s="25"/>
      <c r="B69" s="10"/>
      <c r="C69" s="11"/>
      <c r="D69" s="12"/>
      <c r="E69" s="13"/>
      <c r="F69" s="13"/>
      <c r="G69" s="14"/>
      <c r="H69" s="15"/>
      <c r="I69" s="16"/>
      <c r="J69" s="17"/>
      <c r="K69" s="18"/>
      <c r="L69" s="19"/>
      <c r="M69" s="20"/>
      <c r="N69" s="21"/>
      <c r="P69" s="5"/>
    </row>
    <row r="70" spans="1:17" s="6" customFormat="1" x14ac:dyDescent="0.2">
      <c r="A70" s="25"/>
      <c r="B70" s="10"/>
      <c r="C70" s="11"/>
      <c r="D70" s="12"/>
      <c r="E70" s="13"/>
      <c r="F70" s="13"/>
      <c r="G70" s="14"/>
      <c r="H70" s="15"/>
      <c r="I70" s="16"/>
      <c r="J70" s="17"/>
      <c r="K70" s="18"/>
      <c r="L70" s="19"/>
      <c r="M70" s="20"/>
      <c r="N70" s="21"/>
      <c r="P70" s="5"/>
    </row>
    <row r="71" spans="1:17" s="6" customFormat="1" x14ac:dyDescent="0.2">
      <c r="A71" s="25"/>
      <c r="B71" s="10"/>
      <c r="C71" s="11"/>
      <c r="D71" s="12"/>
      <c r="E71" s="13"/>
      <c r="F71" s="13"/>
      <c r="G71" s="14"/>
      <c r="H71" s="15"/>
      <c r="I71" s="16"/>
      <c r="J71" s="17"/>
      <c r="K71" s="18"/>
      <c r="L71" s="19"/>
      <c r="M71" s="20"/>
      <c r="N71" s="21"/>
      <c r="P71" s="5"/>
    </row>
    <row r="72" spans="1:17" s="6" customFormat="1" x14ac:dyDescent="0.2">
      <c r="A72" s="25"/>
      <c r="B72" s="13"/>
      <c r="C72" s="11"/>
      <c r="D72" s="12"/>
      <c r="E72" s="13"/>
      <c r="F72" s="13"/>
      <c r="G72" s="14"/>
      <c r="H72" s="15"/>
      <c r="I72" s="16"/>
      <c r="J72" s="17"/>
      <c r="K72" s="18"/>
      <c r="L72" s="19"/>
      <c r="M72" s="20"/>
      <c r="N72" s="21"/>
      <c r="P72" s="5"/>
    </row>
    <row r="73" spans="1:17" s="6" customFormat="1" x14ac:dyDescent="0.2">
      <c r="A73" s="25"/>
      <c r="B73" s="78"/>
      <c r="C73" s="11"/>
      <c r="D73" s="12"/>
      <c r="E73" s="13"/>
      <c r="F73" s="13"/>
      <c r="G73" s="14"/>
      <c r="H73" s="15"/>
      <c r="I73" s="16"/>
      <c r="J73" s="17"/>
      <c r="K73" s="18"/>
      <c r="L73" s="19"/>
      <c r="M73" s="20"/>
      <c r="N73" s="21"/>
      <c r="P73" s="5"/>
    </row>
    <row r="74" spans="1:17" s="6" customFormat="1" x14ac:dyDescent="0.2">
      <c r="A74" s="25"/>
      <c r="B74" s="10"/>
      <c r="C74" s="11"/>
      <c r="D74" s="12"/>
      <c r="E74" s="13"/>
      <c r="F74" s="13"/>
      <c r="G74" s="14"/>
      <c r="H74" s="15"/>
      <c r="I74" s="16"/>
      <c r="J74" s="17"/>
      <c r="K74" s="18"/>
      <c r="L74" s="19"/>
      <c r="M74" s="20"/>
      <c r="N74" s="21"/>
      <c r="P74" s="5"/>
    </row>
    <row r="75" spans="1:17" s="6" customFormat="1" x14ac:dyDescent="0.2">
      <c r="A75" s="25"/>
      <c r="B75" s="10"/>
      <c r="C75" s="11"/>
      <c r="D75" s="12" t="s">
        <v>13</v>
      </c>
      <c r="E75" s="13"/>
      <c r="F75" s="13"/>
      <c r="G75" s="14"/>
      <c r="H75" s="15"/>
      <c r="I75" s="16"/>
      <c r="J75" s="17"/>
      <c r="K75" s="18"/>
      <c r="L75" s="19"/>
      <c r="M75" s="20"/>
      <c r="N75" s="21"/>
      <c r="P75" s="5"/>
    </row>
    <row r="76" spans="1:17" s="6" customFormat="1" x14ac:dyDescent="0.2">
      <c r="A76" s="25"/>
      <c r="B76" s="10"/>
      <c r="C76" s="11"/>
      <c r="D76" s="12"/>
      <c r="E76" s="13"/>
      <c r="F76" s="15" t="s">
        <v>12</v>
      </c>
      <c r="G76" s="14"/>
      <c r="H76" s="15"/>
      <c r="I76" s="16"/>
      <c r="J76" s="17"/>
      <c r="K76" s="18"/>
      <c r="L76" s="19"/>
      <c r="M76" s="20"/>
      <c r="N76" s="21"/>
      <c r="P76" s="5"/>
    </row>
    <row r="77" spans="1:17" s="6" customFormat="1" x14ac:dyDescent="0.2">
      <c r="A77" s="25"/>
      <c r="B77" s="10"/>
      <c r="C77" s="10"/>
      <c r="D77" s="10"/>
      <c r="E77" s="10"/>
      <c r="F77" s="10"/>
      <c r="G77" s="10"/>
      <c r="H77" s="22"/>
      <c r="I77" s="13"/>
      <c r="J77" s="23"/>
      <c r="K77" s="24"/>
      <c r="L77" s="25"/>
      <c r="M77" s="26"/>
      <c r="N77" s="27"/>
      <c r="O77" s="9"/>
      <c r="Q77" s="5"/>
    </row>
    <row r="78" spans="1:17" x14ac:dyDescent="0.2">
      <c r="C78" s="28"/>
      <c r="D78" s="3"/>
      <c r="H78" s="22"/>
      <c r="I78" s="13"/>
      <c r="J78" s="23"/>
      <c r="K78" s="24"/>
      <c r="L78" s="25"/>
      <c r="M78" s="26"/>
      <c r="N78" s="27"/>
      <c r="O78" s="9"/>
      <c r="P78" s="3"/>
    </row>
    <row r="79" spans="1:17" x14ac:dyDescent="0.2">
      <c r="C79" s="28"/>
      <c r="D79" s="3"/>
      <c r="J79" s="3"/>
      <c r="K79" s="3"/>
      <c r="P79" s="3"/>
    </row>
    <row r="80" spans="1:17" x14ac:dyDescent="0.2">
      <c r="C80" s="28"/>
      <c r="D80" s="3"/>
      <c r="J80" s="3"/>
      <c r="K80" s="3"/>
      <c r="P80" s="3"/>
    </row>
    <row r="81" spans="3:16" x14ac:dyDescent="0.2">
      <c r="C81" s="28"/>
      <c r="D81" s="3"/>
      <c r="J81" s="3"/>
      <c r="K81" s="3"/>
      <c r="P81" s="3"/>
    </row>
    <row r="82" spans="3:16" x14ac:dyDescent="0.2">
      <c r="C82" s="28"/>
      <c r="D82" s="3"/>
      <c r="J82" s="3"/>
      <c r="K82" s="3"/>
      <c r="P82" s="3"/>
    </row>
    <row r="83" spans="3:16" x14ac:dyDescent="0.2">
      <c r="C83" s="3"/>
      <c r="D83" s="3"/>
      <c r="J83" s="3"/>
      <c r="K83" s="3"/>
      <c r="P83" s="3"/>
    </row>
  </sheetData>
  <mergeCells count="20">
    <mergeCell ref="K60:K61"/>
    <mergeCell ref="K65:K66"/>
    <mergeCell ref="K35:K36"/>
    <mergeCell ref="K40:K41"/>
    <mergeCell ref="K45:K46"/>
    <mergeCell ref="K50:K51"/>
    <mergeCell ref="K55:K56"/>
    <mergeCell ref="K10:K11"/>
    <mergeCell ref="K15:K16"/>
    <mergeCell ref="K20:K21"/>
    <mergeCell ref="K25:K26"/>
    <mergeCell ref="K30:K31"/>
    <mergeCell ref="L7:M7"/>
    <mergeCell ref="N7:N8"/>
    <mergeCell ref="A7:A8"/>
    <mergeCell ref="B7:B8"/>
    <mergeCell ref="C7:F7"/>
    <mergeCell ref="G7:H7"/>
    <mergeCell ref="I7:I8"/>
    <mergeCell ref="J7:K7"/>
  </mergeCells>
  <pageMargins left="0.47244094488188981" right="0.23622047244094491" top="0.53" bottom="0.32" header="0.59" footer="0.62"/>
  <pageSetup scale="82" fitToHeight="0" orientation="landscape" verticalDpi="300" r:id="rId1"/>
  <headerFooter>
    <oddHeader>&amp;R&amp;"Arial,Negrita"FORMATO IP-5</oddHeader>
    <oddFooter>&amp;RPágina &amp;P de &amp;N</oddFooter>
  </headerFooter>
  <rowBreaks count="1" manualBreakCount="1">
    <brk id="47" max="1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9"/>
  <sheetViews>
    <sheetView workbookViewId="0">
      <selection activeCell="B9" sqref="B9"/>
    </sheetView>
  </sheetViews>
  <sheetFormatPr baseColWidth="10" defaultRowHeight="12.75" x14ac:dyDescent="0.2"/>
  <sheetData>
    <row r="2" spans="2:2" x14ac:dyDescent="0.2">
      <c r="B2" s="1" t="s">
        <v>86</v>
      </c>
    </row>
    <row r="4" spans="2:2" x14ac:dyDescent="0.2">
      <c r="B4" s="240">
        <v>1107.8599999999999</v>
      </c>
    </row>
    <row r="5" spans="2:2" x14ac:dyDescent="0.2">
      <c r="B5" s="240">
        <v>1244.8399999999999</v>
      </c>
    </row>
    <row r="6" spans="2:2" x14ac:dyDescent="0.2">
      <c r="B6" s="240">
        <v>975.19</v>
      </c>
    </row>
    <row r="9" spans="2:2" x14ac:dyDescent="0.2">
      <c r="B9" s="240">
        <f>SUM(B4:B8)</f>
        <v>3327.89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14</vt:i4>
      </vt:variant>
    </vt:vector>
  </HeadingPairs>
  <TitlesOfParts>
    <vt:vector size="22" baseType="lpstr">
      <vt:lpstr>IP - 04 PARTICIP. FEDERALES</vt:lpstr>
      <vt:lpstr>IP-4 FAEISM</vt:lpstr>
      <vt:lpstr>IP - 04 OTROS INGRESOS </vt:lpstr>
      <vt:lpstr>IP-04 PRODDER</vt:lpstr>
      <vt:lpstr>IP-4 FAISM</vt:lpstr>
      <vt:lpstr>IP - 04 FORTASEG</vt:lpstr>
      <vt:lpstr>IP - 04 SEGURIDAD PUB</vt:lpstr>
      <vt:lpstr>Hoja1</vt:lpstr>
      <vt:lpstr>'IP - 04 FORTASEG'!Área_de_impresión</vt:lpstr>
      <vt:lpstr>'IP - 04 OTROS INGRESOS '!Área_de_impresión</vt:lpstr>
      <vt:lpstr>'IP - 04 PARTICIP. FEDERALES'!Área_de_impresión</vt:lpstr>
      <vt:lpstr>'IP - 04 SEGURIDAD PUB'!Área_de_impresión</vt:lpstr>
      <vt:lpstr>'IP-04 PRODDER'!Área_de_impresión</vt:lpstr>
      <vt:lpstr>'IP-4 FAEISM'!Área_de_impresión</vt:lpstr>
      <vt:lpstr>'IP-4 FAISM'!Área_de_impresión</vt:lpstr>
      <vt:lpstr>'IP - 04 FORTASEG'!Títulos_a_imprimir</vt:lpstr>
      <vt:lpstr>'IP - 04 OTROS INGRESOS '!Títulos_a_imprimir</vt:lpstr>
      <vt:lpstr>'IP - 04 PARTICIP. FEDERALES'!Títulos_a_imprimir</vt:lpstr>
      <vt:lpstr>'IP - 04 SEGURIDAD PUB'!Títulos_a_imprimir</vt:lpstr>
      <vt:lpstr>'IP-04 PRODDER'!Títulos_a_imprimir</vt:lpstr>
      <vt:lpstr>'IP-4 FAEISM'!Títulos_a_imprimir</vt:lpstr>
      <vt:lpstr>'IP-4 FAISM'!Títulos_a_imprimir</vt:lpstr>
    </vt:vector>
  </TitlesOfParts>
  <Company>AUDITORIA GENERAL DEL ESTADO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</dc:creator>
  <cp:lastModifiedBy>PC-Martha</cp:lastModifiedBy>
  <cp:lastPrinted>2020-03-26T00:12:34Z</cp:lastPrinted>
  <dcterms:created xsi:type="dcterms:W3CDTF">2008-11-04T10:53:46Z</dcterms:created>
  <dcterms:modified xsi:type="dcterms:W3CDTF">2020-04-17T20:12:53Z</dcterms:modified>
</cp:coreProperties>
</file>